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tletický čtyřboj 2019\Soubory k odeslání\"/>
    </mc:Choice>
  </mc:AlternateContent>
  <bookViews>
    <workbookView xWindow="240" yWindow="75" windowWidth="9720" windowHeight="6660" tabRatio="889"/>
  </bookViews>
  <sheets>
    <sheet name="Bodování" sheetId="8" r:id="rId1"/>
    <sheet name="Družstva" sheetId="9" r:id="rId2"/>
    <sheet name="Jednotlivci" sheetId="10" r:id="rId3"/>
  </sheets>
  <definedNames>
    <definedName name="_xlnm._FilterDatabase" localSheetId="1" hidden="1">Družstva!$B$5:$N$11</definedName>
    <definedName name="_xlnm._FilterDatabase" localSheetId="2" hidden="1">Jednotlivci!$B$6:$L$105</definedName>
  </definedNames>
  <calcPr calcId="162913"/>
</workbook>
</file>

<file path=xl/calcChain.xml><?xml version="1.0" encoding="utf-8"?>
<calcChain xmlns="http://schemas.openxmlformats.org/spreadsheetml/2006/main">
  <c r="I94" i="8" l="1"/>
  <c r="Q94" i="8"/>
  <c r="U94" i="8"/>
  <c r="W94" i="8"/>
  <c r="X94" i="8"/>
  <c r="M94" i="8" s="1"/>
  <c r="F94" i="8" s="1"/>
  <c r="I93" i="8"/>
  <c r="Q93" i="8"/>
  <c r="S93" i="8"/>
  <c r="W93" i="8"/>
  <c r="X93" i="8"/>
  <c r="M93" i="8" s="1"/>
  <c r="F93" i="8" s="1"/>
  <c r="I92" i="8"/>
  <c r="Q92" i="8"/>
  <c r="S92" i="8"/>
  <c r="W92" i="8"/>
  <c r="X92" i="8"/>
  <c r="M92" i="8" s="1"/>
  <c r="F92" i="8" s="1"/>
  <c r="I91" i="8"/>
  <c r="O91" i="8"/>
  <c r="U91" i="8"/>
  <c r="W91" i="8"/>
  <c r="X91" i="8"/>
  <c r="M91" i="8" s="1"/>
  <c r="I90" i="8"/>
  <c r="O90" i="8"/>
  <c r="S90" i="8"/>
  <c r="W90" i="8"/>
  <c r="X90" i="8" s="1"/>
  <c r="M90" i="8" s="1"/>
  <c r="F90" i="8" s="1"/>
  <c r="I87" i="8"/>
  <c r="Q87" i="8"/>
  <c r="S87" i="8"/>
  <c r="W87" i="8"/>
  <c r="X87" i="8" s="1"/>
  <c r="M87" i="8" s="1"/>
  <c r="I86" i="8"/>
  <c r="O86" i="8"/>
  <c r="S86" i="8"/>
  <c r="W86" i="8"/>
  <c r="X86" i="8" s="1"/>
  <c r="M86" i="8" s="1"/>
  <c r="I85" i="8"/>
  <c r="Q85" i="8"/>
  <c r="S85" i="8"/>
  <c r="W85" i="8"/>
  <c r="X85" i="8" s="1"/>
  <c r="M85" i="8" s="1"/>
  <c r="I84" i="8"/>
  <c r="O84" i="8"/>
  <c r="U84" i="8"/>
  <c r="W84" i="8"/>
  <c r="X84" i="8" s="1"/>
  <c r="M84" i="8" s="1"/>
  <c r="I83" i="8"/>
  <c r="Q83" i="8"/>
  <c r="U83" i="8"/>
  <c r="I80" i="8"/>
  <c r="Q80" i="8"/>
  <c r="S80" i="8"/>
  <c r="W80" i="8"/>
  <c r="X80" i="8" s="1"/>
  <c r="M80" i="8" s="1"/>
  <c r="O80" i="8"/>
  <c r="U80" i="8"/>
  <c r="I79" i="8"/>
  <c r="Q79" i="8"/>
  <c r="U79" i="8"/>
  <c r="W79" i="8"/>
  <c r="X79" i="8" s="1"/>
  <c r="M79" i="8" s="1"/>
  <c r="S79" i="8"/>
  <c r="I78" i="8"/>
  <c r="O78" i="8"/>
  <c r="U78" i="8"/>
  <c r="W78" i="8"/>
  <c r="X78" i="8" s="1"/>
  <c r="M78" i="8" s="1"/>
  <c r="S78" i="8"/>
  <c r="I77" i="8"/>
  <c r="Q77" i="8"/>
  <c r="S77" i="8"/>
  <c r="W77" i="8"/>
  <c r="X77" i="8" s="1"/>
  <c r="M77" i="8" s="1"/>
  <c r="O77" i="8"/>
  <c r="U77" i="8"/>
  <c r="I76" i="8"/>
  <c r="O76" i="8"/>
  <c r="S76" i="8"/>
  <c r="W76" i="8"/>
  <c r="X76" i="8" s="1"/>
  <c r="M76" i="8" s="1"/>
  <c r="Q76" i="8"/>
  <c r="W70" i="8"/>
  <c r="X70" i="8" s="1"/>
  <c r="M70" i="8" s="1"/>
  <c r="W71" i="8"/>
  <c r="X71" i="8" s="1"/>
  <c r="M71" i="8" s="1"/>
  <c r="W72" i="8"/>
  <c r="X72" i="8"/>
  <c r="M72" i="8" s="1"/>
  <c r="W73" i="8"/>
  <c r="X73" i="8" s="1"/>
  <c r="M73" i="8" s="1"/>
  <c r="X99" i="8"/>
  <c r="M99" i="8" s="1"/>
  <c r="F99" i="8" s="1"/>
  <c r="W136" i="8"/>
  <c r="X136" i="8"/>
  <c r="M136" i="8"/>
  <c r="W69" i="8"/>
  <c r="X69" i="8" s="1"/>
  <c r="M69" i="8" s="1"/>
  <c r="W63" i="8"/>
  <c r="X63" i="8"/>
  <c r="W64" i="8"/>
  <c r="X64" i="8" s="1"/>
  <c r="W65" i="8"/>
  <c r="X65" i="8" s="1"/>
  <c r="W66" i="8"/>
  <c r="X66" i="8" s="1"/>
  <c r="W62" i="8"/>
  <c r="X62" i="8" s="1"/>
  <c r="W98" i="8"/>
  <c r="X98" i="8" s="1"/>
  <c r="M98" i="8" s="1"/>
  <c r="W99" i="8"/>
  <c r="W100" i="8"/>
  <c r="X100" i="8" s="1"/>
  <c r="M100" i="8" s="1"/>
  <c r="W101" i="8"/>
  <c r="X101" i="8" s="1"/>
  <c r="M101" i="8" s="1"/>
  <c r="W105" i="8"/>
  <c r="X105" i="8"/>
  <c r="M105" i="8" s="1"/>
  <c r="F105" i="8" s="1"/>
  <c r="W106" i="8"/>
  <c r="X106" i="8" s="1"/>
  <c r="M106" i="8" s="1"/>
  <c r="W107" i="8"/>
  <c r="X107" i="8"/>
  <c r="W108" i="8"/>
  <c r="X108" i="8" s="1"/>
  <c r="M108" i="8" s="1"/>
  <c r="F108" i="8" s="1"/>
  <c r="W112" i="8"/>
  <c r="X112" i="8"/>
  <c r="W113" i="8"/>
  <c r="X113" i="8" s="1"/>
  <c r="M113" i="8" s="1"/>
  <c r="F113" i="8" s="1"/>
  <c r="W114" i="8"/>
  <c r="X114" i="8"/>
  <c r="W115" i="8"/>
  <c r="X115" i="8" s="1"/>
  <c r="M115" i="8" s="1"/>
  <c r="W119" i="8"/>
  <c r="X119" i="8" s="1"/>
  <c r="M119" i="8" s="1"/>
  <c r="W120" i="8"/>
  <c r="X120" i="8" s="1"/>
  <c r="M120" i="8" s="1"/>
  <c r="W121" i="8"/>
  <c r="X121" i="8"/>
  <c r="W122" i="8"/>
  <c r="X122" i="8" s="1"/>
  <c r="M122" i="8" s="1"/>
  <c r="F122" i="8" s="1"/>
  <c r="W126" i="8"/>
  <c r="X126" i="8" s="1"/>
  <c r="M126" i="8" s="1"/>
  <c r="F126" i="8" s="1"/>
  <c r="W127" i="8"/>
  <c r="X127" i="8" s="1"/>
  <c r="M127" i="8" s="1"/>
  <c r="W128" i="8"/>
  <c r="X128" i="8"/>
  <c r="W129" i="8"/>
  <c r="X129" i="8" s="1"/>
  <c r="M129" i="8" s="1"/>
  <c r="W133" i="8"/>
  <c r="X133" i="8"/>
  <c r="M133" i="8" s="1"/>
  <c r="W134" i="8"/>
  <c r="X134" i="8" s="1"/>
  <c r="M134" i="8" s="1"/>
  <c r="W135" i="8"/>
  <c r="X135" i="8"/>
  <c r="M135" i="8"/>
  <c r="W140" i="8"/>
  <c r="X140" i="8" s="1"/>
  <c r="M140" i="8" s="1"/>
  <c r="W141" i="8"/>
  <c r="X141" i="8"/>
  <c r="M141" i="8"/>
  <c r="W142" i="8"/>
  <c r="X142" i="8" s="1"/>
  <c r="M142" i="8" s="1"/>
  <c r="W143" i="8"/>
  <c r="X143" i="8"/>
  <c r="M143" i="8"/>
  <c r="W139" i="8"/>
  <c r="X139" i="8" s="1"/>
  <c r="M139" i="8" s="1"/>
  <c r="F139" i="8" s="1"/>
  <c r="W132" i="8"/>
  <c r="X132" i="8"/>
  <c r="M132" i="8"/>
  <c r="W125" i="8"/>
  <c r="X125" i="8" s="1"/>
  <c r="M125" i="8" s="1"/>
  <c r="F125" i="8" s="1"/>
  <c r="W118" i="8"/>
  <c r="X118" i="8"/>
  <c r="W111" i="8"/>
  <c r="X111" i="8" s="1"/>
  <c r="M111" i="8" s="1"/>
  <c r="W104" i="8"/>
  <c r="X104" i="8"/>
  <c r="M104" i="8" s="1"/>
  <c r="W97" i="8"/>
  <c r="X97" i="8" s="1"/>
  <c r="M97" i="8" s="1"/>
  <c r="W83" i="8"/>
  <c r="X83" i="8" s="1"/>
  <c r="M83" i="8" s="1"/>
  <c r="I136" i="8"/>
  <c r="O136" i="8"/>
  <c r="Q136" i="8"/>
  <c r="S136" i="8"/>
  <c r="U136" i="8"/>
  <c r="M128" i="8"/>
  <c r="M121" i="8"/>
  <c r="M118" i="8"/>
  <c r="M112" i="8"/>
  <c r="M114" i="8"/>
  <c r="M107" i="8"/>
  <c r="Q84" i="8"/>
  <c r="S84" i="8"/>
  <c r="I73" i="8"/>
  <c r="Q73" i="8"/>
  <c r="U73" i="8"/>
  <c r="S73" i="8"/>
  <c r="I72" i="8"/>
  <c r="Q72" i="8"/>
  <c r="S72" i="8"/>
  <c r="U72" i="8"/>
  <c r="I71" i="8"/>
  <c r="Q71" i="8"/>
  <c r="U71" i="8"/>
  <c r="O71" i="8"/>
  <c r="S71" i="8"/>
  <c r="I70" i="8"/>
  <c r="O70" i="8"/>
  <c r="S70" i="8"/>
  <c r="U70" i="8"/>
  <c r="I69" i="8"/>
  <c r="O69" i="8"/>
  <c r="S69" i="8"/>
  <c r="U69" i="8"/>
  <c r="I139" i="8"/>
  <c r="W48" i="8"/>
  <c r="X48" i="8" s="1"/>
  <c r="W55" i="8"/>
  <c r="X55" i="8" s="1"/>
  <c r="U143" i="8"/>
  <c r="S143" i="8"/>
  <c r="Q143" i="8"/>
  <c r="O143" i="8"/>
  <c r="I143" i="8"/>
  <c r="O139" i="8"/>
  <c r="Q139" i="8"/>
  <c r="S139" i="8"/>
  <c r="U139" i="8"/>
  <c r="I140" i="8"/>
  <c r="F140" i="8" s="1"/>
  <c r="O140" i="8"/>
  <c r="Q140" i="8"/>
  <c r="S140" i="8"/>
  <c r="U140" i="8"/>
  <c r="I141" i="8"/>
  <c r="O141" i="8"/>
  <c r="Q141" i="8"/>
  <c r="S141" i="8"/>
  <c r="U141" i="8"/>
  <c r="I142" i="8"/>
  <c r="O142" i="8"/>
  <c r="Q142" i="8"/>
  <c r="S142" i="8"/>
  <c r="U142" i="8"/>
  <c r="I132" i="8"/>
  <c r="O132" i="8"/>
  <c r="Q132" i="8"/>
  <c r="S132" i="8"/>
  <c r="U132" i="8"/>
  <c r="I133" i="8"/>
  <c r="F133" i="8" s="1"/>
  <c r="O133" i="8"/>
  <c r="Q133" i="8"/>
  <c r="S133" i="8"/>
  <c r="U133" i="8"/>
  <c r="I134" i="8"/>
  <c r="F134" i="8" s="1"/>
  <c r="O134" i="8"/>
  <c r="Q134" i="8"/>
  <c r="S134" i="8"/>
  <c r="U134" i="8"/>
  <c r="I135" i="8"/>
  <c r="O135" i="8"/>
  <c r="Q135" i="8"/>
  <c r="S135" i="8"/>
  <c r="U135" i="8"/>
  <c r="U129" i="8"/>
  <c r="S129" i="8"/>
  <c r="Q129" i="8"/>
  <c r="O129" i="8"/>
  <c r="I129" i="8"/>
  <c r="I125" i="8"/>
  <c r="O125" i="8"/>
  <c r="Q125" i="8"/>
  <c r="S125" i="8"/>
  <c r="U125" i="8"/>
  <c r="I126" i="8"/>
  <c r="O126" i="8"/>
  <c r="Q126" i="8"/>
  <c r="S126" i="8"/>
  <c r="U126" i="8"/>
  <c r="I127" i="8"/>
  <c r="O127" i="8"/>
  <c r="Q127" i="8"/>
  <c r="S127" i="8"/>
  <c r="U127" i="8"/>
  <c r="I128" i="8"/>
  <c r="F128" i="8" s="1"/>
  <c r="O128" i="8"/>
  <c r="Q128" i="8"/>
  <c r="S128" i="8"/>
  <c r="U128" i="8"/>
  <c r="U122" i="8"/>
  <c r="S122" i="8"/>
  <c r="Q122" i="8"/>
  <c r="O122" i="8"/>
  <c r="I122" i="8"/>
  <c r="I118" i="8"/>
  <c r="O118" i="8"/>
  <c r="Q118" i="8"/>
  <c r="S118" i="8"/>
  <c r="U118" i="8"/>
  <c r="I119" i="8"/>
  <c r="O119" i="8"/>
  <c r="Q119" i="8"/>
  <c r="S119" i="8"/>
  <c r="U119" i="8"/>
  <c r="I120" i="8"/>
  <c r="O120" i="8"/>
  <c r="Q120" i="8"/>
  <c r="S120" i="8"/>
  <c r="U120" i="8"/>
  <c r="I121" i="8"/>
  <c r="O121" i="8"/>
  <c r="Q121" i="8"/>
  <c r="S121" i="8"/>
  <c r="U121" i="8"/>
  <c r="U115" i="8"/>
  <c r="S115" i="8"/>
  <c r="Q115" i="8"/>
  <c r="O115" i="8"/>
  <c r="I115" i="8"/>
  <c r="I111" i="8"/>
  <c r="O111" i="8"/>
  <c r="Q111" i="8"/>
  <c r="S111" i="8"/>
  <c r="U111" i="8"/>
  <c r="I112" i="8"/>
  <c r="F112" i="8" s="1"/>
  <c r="O112" i="8"/>
  <c r="Q112" i="8"/>
  <c r="S112" i="8"/>
  <c r="U112" i="8"/>
  <c r="I113" i="8"/>
  <c r="O113" i="8"/>
  <c r="Q113" i="8"/>
  <c r="S113" i="8"/>
  <c r="U113" i="8"/>
  <c r="I114" i="8"/>
  <c r="O114" i="8"/>
  <c r="Q114" i="8"/>
  <c r="S114" i="8"/>
  <c r="U114" i="8"/>
  <c r="U108" i="8"/>
  <c r="S108" i="8"/>
  <c r="Q108" i="8"/>
  <c r="O108" i="8"/>
  <c r="I108" i="8"/>
  <c r="I104" i="8"/>
  <c r="O104" i="8"/>
  <c r="Q104" i="8"/>
  <c r="S104" i="8"/>
  <c r="U104" i="8"/>
  <c r="I105" i="8"/>
  <c r="O105" i="8"/>
  <c r="Q105" i="8"/>
  <c r="S105" i="8"/>
  <c r="U105" i="8"/>
  <c r="I106" i="8"/>
  <c r="O106" i="8"/>
  <c r="Q106" i="8"/>
  <c r="S106" i="8"/>
  <c r="U106" i="8"/>
  <c r="I107" i="8"/>
  <c r="O107" i="8"/>
  <c r="Q107" i="8"/>
  <c r="S107" i="8"/>
  <c r="U107" i="8"/>
  <c r="U101" i="8"/>
  <c r="S101" i="8"/>
  <c r="Q101" i="8"/>
  <c r="O101" i="8"/>
  <c r="I101" i="8"/>
  <c r="F101" i="8" s="1"/>
  <c r="I97" i="8"/>
  <c r="O97" i="8"/>
  <c r="Q97" i="8"/>
  <c r="S97" i="8"/>
  <c r="U97" i="8"/>
  <c r="I98" i="8"/>
  <c r="O98" i="8"/>
  <c r="Q98" i="8"/>
  <c r="S98" i="8"/>
  <c r="U98" i="8"/>
  <c r="I99" i="8"/>
  <c r="O99" i="8"/>
  <c r="Q99" i="8"/>
  <c r="S99" i="8"/>
  <c r="U99" i="8"/>
  <c r="I100" i="8"/>
  <c r="O100" i="8"/>
  <c r="Q100" i="8"/>
  <c r="S100" i="8"/>
  <c r="U100" i="8"/>
  <c r="S94" i="8"/>
  <c r="O94" i="8"/>
  <c r="Q90" i="8"/>
  <c r="U90" i="8"/>
  <c r="Q91" i="8"/>
  <c r="S91" i="8"/>
  <c r="O92" i="8"/>
  <c r="U92" i="8"/>
  <c r="O93" i="8"/>
  <c r="U93" i="8"/>
  <c r="U87" i="8"/>
  <c r="O87" i="8"/>
  <c r="O83" i="8"/>
  <c r="S83" i="8"/>
  <c r="O85" i="8"/>
  <c r="U85" i="8"/>
  <c r="Q86" i="8"/>
  <c r="U86" i="8"/>
  <c r="U76" i="8"/>
  <c r="Q78" i="8"/>
  <c r="O79" i="8"/>
  <c r="O73" i="8"/>
  <c r="Q69" i="8"/>
  <c r="Q70" i="8"/>
  <c r="O72" i="8"/>
  <c r="W27" i="8"/>
  <c r="X27" i="8" s="1"/>
  <c r="W28" i="8"/>
  <c r="X28" i="8" s="1"/>
  <c r="W29" i="8"/>
  <c r="X29" i="8" s="1"/>
  <c r="W30" i="8"/>
  <c r="X30" i="8" s="1"/>
  <c r="W31" i="8"/>
  <c r="X31" i="8" s="1"/>
  <c r="W6" i="8"/>
  <c r="X6" i="8" s="1"/>
  <c r="W13" i="8"/>
  <c r="X13" i="8" s="1"/>
  <c r="W59" i="8"/>
  <c r="X59" i="8" s="1"/>
  <c r="W58" i="8"/>
  <c r="X58" i="8" s="1"/>
  <c r="W57" i="8"/>
  <c r="X57" i="8" s="1"/>
  <c r="W56" i="8"/>
  <c r="X56" i="8" s="1"/>
  <c r="W52" i="8"/>
  <c r="X52" i="8" s="1"/>
  <c r="W51" i="8"/>
  <c r="X51" i="8" s="1"/>
  <c r="W50" i="8"/>
  <c r="X50" i="8" s="1"/>
  <c r="W49" i="8"/>
  <c r="X49" i="8" s="1"/>
  <c r="W45" i="8"/>
  <c r="X45" i="8" s="1"/>
  <c r="W44" i="8"/>
  <c r="X44" i="8" s="1"/>
  <c r="W43" i="8"/>
  <c r="X43" i="8" s="1"/>
  <c r="W42" i="8"/>
  <c r="X42" i="8" s="1"/>
  <c r="W41" i="8"/>
  <c r="X41" i="8" s="1"/>
  <c r="W24" i="8"/>
  <c r="X24" i="8" s="1"/>
  <c r="W38" i="8"/>
  <c r="X38" i="8" s="1"/>
  <c r="W23" i="8"/>
  <c r="X23" i="8" s="1"/>
  <c r="W37" i="8"/>
  <c r="X37" i="8" s="1"/>
  <c r="W22" i="8"/>
  <c r="X22" i="8" s="1"/>
  <c r="W36" i="8"/>
  <c r="X36" i="8" s="1"/>
  <c r="W21" i="8"/>
  <c r="X21" i="8" s="1"/>
  <c r="W35" i="8"/>
  <c r="X35" i="8" s="1"/>
  <c r="W20" i="8"/>
  <c r="X20" i="8" s="1"/>
  <c r="W34" i="8"/>
  <c r="X34" i="8" s="1"/>
  <c r="W10" i="8"/>
  <c r="X10" i="8" s="1"/>
  <c r="W17" i="8"/>
  <c r="X17" i="8" s="1"/>
  <c r="W9" i="8"/>
  <c r="X9" i="8" s="1"/>
  <c r="W16" i="8"/>
  <c r="X16" i="8" s="1"/>
  <c r="W8" i="8"/>
  <c r="X8" i="8" s="1"/>
  <c r="W15" i="8"/>
  <c r="X15" i="8" s="1"/>
  <c r="W7" i="8"/>
  <c r="X7" i="8" s="1"/>
  <c r="W14" i="8"/>
  <c r="X14" i="8" s="1"/>
  <c r="F135" i="8"/>
  <c r="F118" i="8"/>
  <c r="F143" i="8"/>
  <c r="F121" i="8"/>
  <c r="F114" i="8"/>
  <c r="F107" i="8"/>
  <c r="F132" i="8"/>
  <c r="F131" i="8" l="1"/>
  <c r="G132" i="8" s="1"/>
  <c r="F129" i="8"/>
  <c r="F117" i="8"/>
  <c r="G119" i="8" s="1"/>
  <c r="F136" i="8"/>
  <c r="F97" i="8"/>
  <c r="F96" i="8" s="1"/>
  <c r="F127" i="8"/>
  <c r="F106" i="8"/>
  <c r="F100" i="8"/>
  <c r="F104" i="8"/>
  <c r="F120" i="8"/>
  <c r="F141" i="8"/>
  <c r="F142" i="8"/>
  <c r="F119" i="8"/>
  <c r="F98" i="8"/>
  <c r="F111" i="8"/>
  <c r="F110" i="8" s="1"/>
  <c r="F115" i="8"/>
  <c r="G121" i="8"/>
  <c r="G120" i="8"/>
  <c r="G133" i="8"/>
  <c r="G136" i="8"/>
  <c r="G131" i="8"/>
  <c r="G134" i="8"/>
  <c r="G135" i="8"/>
  <c r="F103" i="8"/>
  <c r="F91" i="8"/>
  <c r="F89" i="8" s="1"/>
  <c r="F124" i="8"/>
  <c r="F138" i="8"/>
  <c r="F83" i="8"/>
  <c r="F87" i="8"/>
  <c r="F76" i="8"/>
  <c r="F70" i="8"/>
  <c r="F69" i="8"/>
  <c r="F73" i="8"/>
  <c r="F85" i="8"/>
  <c r="F77" i="8"/>
  <c r="F84" i="8"/>
  <c r="F80" i="8"/>
  <c r="F72" i="8"/>
  <c r="F86" i="8"/>
  <c r="F79" i="8"/>
  <c r="F78" i="8"/>
  <c r="F71" i="8"/>
  <c r="G118" i="8" l="1"/>
  <c r="G122" i="8"/>
  <c r="G117" i="8"/>
  <c r="G90" i="8"/>
  <c r="G91" i="8"/>
  <c r="G94" i="8"/>
  <c r="G93" i="8"/>
  <c r="G89" i="8"/>
  <c r="G92" i="8"/>
  <c r="G125" i="8"/>
  <c r="G127" i="8"/>
  <c r="G128" i="8"/>
  <c r="G126" i="8"/>
  <c r="G129" i="8"/>
  <c r="G124" i="8"/>
  <c r="G113" i="8"/>
  <c r="G115" i="8"/>
  <c r="G110" i="8"/>
  <c r="G114" i="8"/>
  <c r="G112" i="8"/>
  <c r="G111" i="8"/>
  <c r="G141" i="8"/>
  <c r="G138" i="8"/>
  <c r="G143" i="8"/>
  <c r="G142" i="8"/>
  <c r="G139" i="8"/>
  <c r="G140" i="8"/>
  <c r="G104" i="8"/>
  <c r="G106" i="8"/>
  <c r="G103" i="8"/>
  <c r="G108" i="8"/>
  <c r="G105" i="8"/>
  <c r="G107" i="8"/>
  <c r="G98" i="8"/>
  <c r="G96" i="8"/>
  <c r="G101" i="8"/>
  <c r="G100" i="8"/>
  <c r="G97" i="8"/>
  <c r="G99" i="8"/>
  <c r="F82" i="8"/>
  <c r="G83" i="8" s="1"/>
  <c r="F68" i="8"/>
  <c r="G69" i="8" s="1"/>
  <c r="F75" i="8"/>
  <c r="G75" i="8" s="1"/>
  <c r="G84" i="8" l="1"/>
  <c r="G87" i="8"/>
  <c r="G86" i="8"/>
  <c r="G77" i="8"/>
  <c r="G85" i="8"/>
  <c r="G82" i="8"/>
  <c r="G78" i="8"/>
  <c r="G72" i="8"/>
  <c r="G68" i="8"/>
  <c r="G73" i="8"/>
  <c r="G70" i="8"/>
  <c r="G71" i="8"/>
  <c r="G76" i="8"/>
  <c r="G79" i="8"/>
  <c r="G80" i="8"/>
</calcChain>
</file>

<file path=xl/sharedStrings.xml><?xml version="1.0" encoding="utf-8"?>
<sst xmlns="http://schemas.openxmlformats.org/spreadsheetml/2006/main" count="552" uniqueCount="95">
  <si>
    <t>cel.poř.</t>
  </si>
  <si>
    <t>ruč.=1</t>
  </si>
  <si>
    <t>družstvo</t>
  </si>
  <si>
    <t>roč.</t>
  </si>
  <si>
    <t>kraj</t>
  </si>
  <si>
    <t>body celk.</t>
  </si>
  <si>
    <t xml:space="preserve">60m </t>
  </si>
  <si>
    <t>b.</t>
  </si>
  <si>
    <t xml:space="preserve">1000m </t>
  </si>
  <si>
    <t>Družstvo</t>
  </si>
  <si>
    <t>Kraj</t>
  </si>
  <si>
    <t>Celk.bodů</t>
  </si>
  <si>
    <t>Jméno</t>
  </si>
  <si>
    <t>:</t>
  </si>
  <si>
    <t>Pomocný výpočet</t>
  </si>
  <si>
    <t>Poř.</t>
  </si>
  <si>
    <t>Celk. bodů</t>
  </si>
  <si>
    <t>VYS</t>
  </si>
  <si>
    <t>výška (cm)</t>
  </si>
  <si>
    <t>dálka (cm)</t>
  </si>
  <si>
    <t>míček (m)</t>
  </si>
  <si>
    <t>koule (m)</t>
  </si>
  <si>
    <t>Datum:</t>
  </si>
  <si>
    <t>Atletický čtyřboj - STARŠÍ ŽÁCI</t>
  </si>
  <si>
    <t>Místo konání:</t>
  </si>
  <si>
    <t>Velké Meziříčí</t>
  </si>
  <si>
    <t>Pořadatel:</t>
  </si>
  <si>
    <t>ZŠ Oslavická, Velké Meziříčí</t>
  </si>
  <si>
    <t>Atletický čtyřboj - STARŠÍ ŽÁCI - pořadí družstev</t>
  </si>
  <si>
    <t>Atletický čtyřboj - STARŠÍ ŽÁCI - pořadí jednotlivců</t>
  </si>
  <si>
    <t>60 m</t>
  </si>
  <si>
    <t>1 000 m</t>
  </si>
  <si>
    <t>Výška</t>
  </si>
  <si>
    <t>Dálka</t>
  </si>
  <si>
    <t>Míček</t>
  </si>
  <si>
    <t>Koule</t>
  </si>
  <si>
    <t>1 000 m zapisovat ve tvaru 3:12,25</t>
  </si>
  <si>
    <t>60 m zapisovat ve tvaru 7,20</t>
  </si>
  <si>
    <t>Míček a kouli zapisovat ve tvaru 10,25</t>
  </si>
  <si>
    <t>Celkový počet bodů je součet čtyř nejlepších bodových zisků družstva.</t>
  </si>
  <si>
    <t>14ch</t>
  </si>
  <si>
    <t>13ch</t>
  </si>
  <si>
    <t>15ch</t>
  </si>
  <si>
    <t>16ch</t>
  </si>
  <si>
    <t>17ch</t>
  </si>
  <si>
    <t>18ch</t>
  </si>
  <si>
    <t>19ch</t>
  </si>
  <si>
    <t>20ch</t>
  </si>
  <si>
    <t>12ch</t>
  </si>
  <si>
    <t>G Velké Meziříčí</t>
  </si>
  <si>
    <t>ZŠ Velká Bíteš</t>
  </si>
  <si>
    <t>ZŠ Sokolovská V. M.</t>
  </si>
  <si>
    <t>ZŠ Školní V. M.</t>
  </si>
  <si>
    <t>ZŠ Oslavická V. M.</t>
  </si>
  <si>
    <t>Doležal Martin</t>
  </si>
  <si>
    <t>Mach Jakub</t>
  </si>
  <si>
    <t>Matyáš Jakub</t>
  </si>
  <si>
    <t>Požár Marek</t>
  </si>
  <si>
    <t>Štěpánek Vojtěch</t>
  </si>
  <si>
    <t>Neufuss Tomáš</t>
  </si>
  <si>
    <t>Křehlík Jan</t>
  </si>
  <si>
    <t>Čech Šimon</t>
  </si>
  <si>
    <t>Tůma Tomáš</t>
  </si>
  <si>
    <t>Blažek Filip</t>
  </si>
  <si>
    <t>Kroulík Jan</t>
  </si>
  <si>
    <t>Špinar Martin</t>
  </si>
  <si>
    <t>Rozmahel Adam</t>
  </si>
  <si>
    <t>Jašek Tomáš</t>
  </si>
  <si>
    <t>Boháček Jiří</t>
  </si>
  <si>
    <t>Káňa Jakub</t>
  </si>
  <si>
    <t>Barák Tomáš</t>
  </si>
  <si>
    <t>ZŠ Švermova Žďár n. S.</t>
  </si>
  <si>
    <t>Trávníček Jáchym</t>
  </si>
  <si>
    <t>Michut Petr</t>
  </si>
  <si>
    <t>Valenta Šimon</t>
  </si>
  <si>
    <t>Dostál Petr</t>
  </si>
  <si>
    <t>9ch</t>
  </si>
  <si>
    <t>11ch</t>
  </si>
  <si>
    <t>10ch</t>
  </si>
  <si>
    <t>Čermák Jiří</t>
  </si>
  <si>
    <t>ZŠ Komenského 2, Žďár n. S.</t>
  </si>
  <si>
    <t>Bantianidis Athanasios</t>
  </si>
  <si>
    <t>Kunc Ondřej</t>
  </si>
  <si>
    <t>Pavlík Adam</t>
  </si>
  <si>
    <t>Soukup Lukáš</t>
  </si>
  <si>
    <t>Zedník Vojtěch</t>
  </si>
  <si>
    <t>8ch</t>
  </si>
  <si>
    <t>Střecha Jaroslav</t>
  </si>
  <si>
    <t>Kotouček Pavel</t>
  </si>
  <si>
    <t>Rosa Jakub</t>
  </si>
  <si>
    <t>Škoda Radovan</t>
  </si>
  <si>
    <t>Navrátil Radek</t>
  </si>
  <si>
    <t>Tvarůžek Vojtěch</t>
  </si>
  <si>
    <t>Říha Ondřej</t>
  </si>
  <si>
    <t>Sýkora Eduard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</si>
</sst>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0.00"/>
  </numFmts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horizontal="center"/>
    </xf>
    <xf numFmtId="1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 applyProtection="1">
      <protection locked="0"/>
    </xf>
    <xf numFmtId="0" fontId="1" fillId="0" borderId="2" xfId="0" applyFont="1" applyBorder="1"/>
    <xf numFmtId="0" fontId="1" fillId="0" borderId="3" xfId="0" applyFont="1" applyBorder="1" applyAlignment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 applyProtection="1">
      <protection locked="0"/>
    </xf>
    <xf numFmtId="0" fontId="1" fillId="0" borderId="5" xfId="0" applyFont="1" applyBorder="1"/>
    <xf numFmtId="0" fontId="1" fillId="0" borderId="6" xfId="0" applyFont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9" xfId="0" applyFont="1" applyFill="1" applyBorder="1"/>
    <xf numFmtId="0" fontId="1" fillId="0" borderId="0" xfId="0" applyFont="1" applyAlignment="1" applyProtection="1"/>
    <xf numFmtId="0" fontId="1" fillId="0" borderId="5" xfId="0" applyFont="1" applyBorder="1" applyAlignment="1" applyProtection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3" fillId="0" borderId="5" xfId="0" quotePrefix="1" applyNumberFormat="1" applyFont="1" applyBorder="1"/>
    <xf numFmtId="2" fontId="4" fillId="0" borderId="5" xfId="0" applyNumberFormat="1" applyFont="1" applyBorder="1"/>
    <xf numFmtId="165" fontId="3" fillId="0" borderId="5" xfId="0" quotePrefix="1" applyNumberFormat="1" applyFont="1" applyBorder="1" applyAlignment="1">
      <alignment horizontal="left"/>
    </xf>
    <xf numFmtId="0" fontId="1" fillId="4" borderId="4" xfId="0" applyFont="1" applyFill="1" applyBorder="1"/>
    <xf numFmtId="1" fontId="1" fillId="0" borderId="10" xfId="0" applyNumberFormat="1" applyFont="1" applyBorder="1"/>
    <xf numFmtId="0" fontId="1" fillId="4" borderId="3" xfId="0" applyFont="1" applyFill="1" applyBorder="1"/>
    <xf numFmtId="0" fontId="1" fillId="4" borderId="11" xfId="0" applyFont="1" applyFill="1" applyBorder="1"/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" fontId="3" fillId="0" borderId="15" xfId="0" quotePrefix="1" applyNumberFormat="1" applyFont="1" applyBorder="1"/>
    <xf numFmtId="2" fontId="4" fillId="0" borderId="15" xfId="0" applyNumberFormat="1" applyFont="1" applyBorder="1"/>
    <xf numFmtId="165" fontId="3" fillId="0" borderId="15" xfId="0" quotePrefix="1" applyNumberFormat="1" applyFont="1" applyBorder="1" applyAlignment="1">
      <alignment horizontal="left"/>
    </xf>
    <xf numFmtId="1" fontId="3" fillId="0" borderId="16" xfId="0" quotePrefix="1" applyNumberFormat="1" applyFont="1" applyBorder="1"/>
    <xf numFmtId="2" fontId="4" fillId="0" borderId="16" xfId="0" applyNumberFormat="1" applyFont="1" applyBorder="1"/>
    <xf numFmtId="165" fontId="3" fillId="0" borderId="16" xfId="0" quotePrefix="1" applyNumberFormat="1" applyFont="1" applyBorder="1" applyAlignment="1">
      <alignment horizontal="left"/>
    </xf>
    <xf numFmtId="3" fontId="2" fillId="0" borderId="17" xfId="0" quotePrefix="1" applyNumberFormat="1" applyFont="1" applyBorder="1" applyAlignment="1">
      <alignment horizontal="center"/>
    </xf>
    <xf numFmtId="2" fontId="3" fillId="0" borderId="17" xfId="0" quotePrefix="1" applyNumberFormat="1" applyFont="1" applyBorder="1" applyAlignment="1">
      <alignment horizontal="center"/>
    </xf>
    <xf numFmtId="1" fontId="3" fillId="0" borderId="17" xfId="0" quotePrefix="1" applyNumberFormat="1" applyFont="1" applyBorder="1" applyAlignment="1">
      <alignment horizontal="center"/>
    </xf>
    <xf numFmtId="3" fontId="2" fillId="0" borderId="18" xfId="0" quotePrefix="1" applyNumberFormat="1" applyFont="1" applyBorder="1" applyAlignment="1">
      <alignment horizontal="center"/>
    </xf>
    <xf numFmtId="2" fontId="3" fillId="0" borderId="18" xfId="0" quotePrefix="1" applyNumberFormat="1" applyFont="1" applyBorder="1" applyAlignment="1">
      <alignment horizontal="center"/>
    </xf>
    <xf numFmtId="1" fontId="3" fillId="0" borderId="18" xfId="0" quotePrefix="1" applyNumberFormat="1" applyFont="1" applyBorder="1" applyAlignment="1">
      <alignment horizontal="center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center" vertical="center"/>
    </xf>
    <xf numFmtId="2" fontId="3" fillId="0" borderId="20" xfId="0" quotePrefix="1" applyNumberFormat="1" applyFont="1" applyBorder="1" applyAlignment="1">
      <alignment horizontal="center"/>
    </xf>
    <xf numFmtId="2" fontId="3" fillId="0" borderId="21" xfId="0" quotePrefix="1" applyNumberFormat="1" applyFont="1" applyBorder="1" applyAlignment="1">
      <alignment horizontal="center"/>
    </xf>
    <xf numFmtId="3" fontId="2" fillId="0" borderId="22" xfId="0" quotePrefix="1" applyNumberFormat="1" applyFont="1" applyBorder="1" applyAlignment="1">
      <alignment horizontal="center"/>
    </xf>
    <xf numFmtId="2" fontId="3" fillId="0" borderId="22" xfId="0" quotePrefix="1" applyNumberFormat="1" applyFont="1" applyBorder="1" applyAlignment="1">
      <alignment horizontal="center"/>
    </xf>
    <xf numFmtId="1" fontId="3" fillId="0" borderId="22" xfId="0" quotePrefix="1" applyNumberFormat="1" applyFont="1" applyBorder="1" applyAlignment="1">
      <alignment horizontal="center"/>
    </xf>
    <xf numFmtId="2" fontId="3" fillId="0" borderId="23" xfId="0" quotePrefix="1" applyNumberFormat="1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1" fontId="5" fillId="0" borderId="5" xfId="0" quotePrefix="1" applyNumberFormat="1" applyFont="1" applyFill="1" applyBorder="1"/>
    <xf numFmtId="0" fontId="0" fillId="0" borderId="14" xfId="0" applyFill="1" applyBorder="1" applyAlignment="1">
      <alignment horizontal="center"/>
    </xf>
    <xf numFmtId="1" fontId="5" fillId="0" borderId="15" xfId="0" quotePrefix="1" applyNumberFormat="1" applyFont="1" applyFill="1" applyBorder="1"/>
    <xf numFmtId="0" fontId="6" fillId="0" borderId="0" xfId="0" applyFont="1" applyBorder="1"/>
    <xf numFmtId="0" fontId="6" fillId="0" borderId="0" xfId="0" applyFont="1"/>
    <xf numFmtId="0" fontId="6" fillId="0" borderId="1" xfId="0" applyFont="1" applyBorder="1"/>
    <xf numFmtId="0" fontId="6" fillId="0" borderId="8" xfId="0" applyFont="1" applyBorder="1"/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6" fillId="0" borderId="27" xfId="0" applyFont="1" applyFill="1" applyBorder="1"/>
    <xf numFmtId="0" fontId="1" fillId="2" borderId="28" xfId="0" applyFont="1" applyFill="1" applyBorder="1"/>
    <xf numFmtId="0" fontId="6" fillId="0" borderId="3" xfId="0" applyFont="1" applyBorder="1"/>
    <xf numFmtId="2" fontId="6" fillId="4" borderId="10" xfId="0" applyNumberFormat="1" applyFont="1" applyFill="1" applyBorder="1"/>
    <xf numFmtId="0" fontId="6" fillId="4" borderId="28" xfId="0" applyFont="1" applyFill="1" applyBorder="1"/>
    <xf numFmtId="0" fontId="6" fillId="4" borderId="3" xfId="0" applyFont="1" applyFill="1" applyBorder="1"/>
    <xf numFmtId="165" fontId="6" fillId="4" borderId="3" xfId="0" applyNumberFormat="1" applyFont="1" applyFill="1" applyBorder="1" applyAlignment="1">
      <alignment horizontal="left"/>
    </xf>
    <xf numFmtId="1" fontId="1" fillId="4" borderId="4" xfId="0" applyNumberFormat="1" applyFont="1" applyFill="1" applyBorder="1" applyAlignment="1">
      <alignment horizontal="right"/>
    </xf>
    <xf numFmtId="0" fontId="6" fillId="4" borderId="28" xfId="0" applyFont="1" applyFill="1" applyBorder="1" applyAlignment="1">
      <alignment horizontal="right"/>
    </xf>
    <xf numFmtId="2" fontId="6" fillId="4" borderId="28" xfId="0" applyNumberFormat="1" applyFont="1" applyFill="1" applyBorder="1" applyAlignment="1">
      <alignment horizontal="right"/>
    </xf>
    <xf numFmtId="2" fontId="6" fillId="4" borderId="3" xfId="0" applyNumberFormat="1" applyFont="1" applyFill="1" applyBorder="1" applyAlignment="1">
      <alignment horizontal="right"/>
    </xf>
    <xf numFmtId="2" fontId="6" fillId="0" borderId="0" xfId="0" applyNumberFormat="1" applyFont="1" applyBorder="1" applyProtection="1"/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0" fontId="6" fillId="2" borderId="0" xfId="0" applyFont="1" applyFill="1"/>
    <xf numFmtId="1" fontId="6" fillId="0" borderId="16" xfId="0" applyNumberFormat="1" applyFont="1" applyBorder="1"/>
    <xf numFmtId="2" fontId="6" fillId="3" borderId="29" xfId="0" applyNumberFormat="1" applyFont="1" applyFill="1" applyBorder="1" applyAlignment="1">
      <alignment horizontal="right"/>
    </xf>
    <xf numFmtId="0" fontId="6" fillId="3" borderId="30" xfId="0" applyFont="1" applyFill="1" applyBorder="1" applyAlignment="1" applyProtection="1">
      <protection locked="0"/>
    </xf>
    <xf numFmtId="164" fontId="1" fillId="0" borderId="0" xfId="0" applyNumberFormat="1" applyFont="1" applyFill="1" applyBorder="1"/>
    <xf numFmtId="165" fontId="6" fillId="3" borderId="0" xfId="0" applyNumberFormat="1" applyFont="1" applyFill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6" fillId="3" borderId="30" xfId="0" applyFont="1" applyFill="1" applyBorder="1" applyAlignment="1">
      <alignment horizontal="right"/>
    </xf>
    <xf numFmtId="2" fontId="6" fillId="3" borderId="30" xfId="0" applyNumberFormat="1" applyFont="1" applyFill="1" applyBorder="1" applyAlignment="1">
      <alignment horizontal="right"/>
    </xf>
    <xf numFmtId="2" fontId="6" fillId="3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1" fontId="6" fillId="0" borderId="31" xfId="0" applyNumberFormat="1" applyFont="1" applyBorder="1"/>
    <xf numFmtId="2" fontId="6" fillId="3" borderId="32" xfId="0" applyNumberFormat="1" applyFont="1" applyFill="1" applyBorder="1" applyAlignment="1">
      <alignment horizontal="right"/>
    </xf>
    <xf numFmtId="0" fontId="6" fillId="3" borderId="33" xfId="0" applyFont="1" applyFill="1" applyBorder="1" applyAlignment="1" applyProtection="1">
      <protection locked="0"/>
    </xf>
    <xf numFmtId="164" fontId="1" fillId="0" borderId="5" xfId="0" applyNumberFormat="1" applyFont="1" applyFill="1" applyBorder="1"/>
    <xf numFmtId="165" fontId="6" fillId="3" borderId="5" xfId="0" applyNumberFormat="1" applyFont="1" applyFill="1" applyBorder="1" applyAlignment="1">
      <alignment horizontal="left"/>
    </xf>
    <xf numFmtId="1" fontId="1" fillId="0" borderId="6" xfId="0" applyNumberFormat="1" applyFont="1" applyBorder="1" applyAlignment="1">
      <alignment horizontal="right"/>
    </xf>
    <xf numFmtId="0" fontId="6" fillId="3" borderId="33" xfId="0" applyFont="1" applyFill="1" applyBorder="1" applyAlignment="1">
      <alignment horizontal="right"/>
    </xf>
    <xf numFmtId="2" fontId="6" fillId="3" borderId="33" xfId="0" applyNumberFormat="1" applyFont="1" applyFill="1" applyBorder="1" applyAlignment="1">
      <alignment horizontal="right"/>
    </xf>
    <xf numFmtId="2" fontId="6" fillId="3" borderId="5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3" xfId="0" applyFont="1" applyFill="1" applyBorder="1"/>
    <xf numFmtId="0" fontId="6" fillId="2" borderId="3" xfId="0" applyFont="1" applyFill="1" applyBorder="1"/>
    <xf numFmtId="1" fontId="6" fillId="0" borderId="10" xfId="0" applyNumberFormat="1" applyFont="1" applyBorder="1"/>
    <xf numFmtId="2" fontId="6" fillId="3" borderId="10" xfId="0" applyNumberFormat="1" applyFont="1" applyFill="1" applyBorder="1" applyAlignment="1">
      <alignment horizontal="right"/>
    </xf>
    <xf numFmtId="0" fontId="6" fillId="3" borderId="28" xfId="0" applyFont="1" applyFill="1" applyBorder="1" applyAlignment="1" applyProtection="1">
      <protection locked="0"/>
    </xf>
    <xf numFmtId="164" fontId="1" fillId="0" borderId="3" xfId="0" applyNumberFormat="1" applyFont="1" applyFill="1" applyBorder="1"/>
    <xf numFmtId="165" fontId="6" fillId="3" borderId="3" xfId="0" applyNumberFormat="1" applyFont="1" applyFill="1" applyBorder="1" applyAlignment="1">
      <alignment horizontal="left"/>
    </xf>
    <xf numFmtId="1" fontId="1" fillId="0" borderId="4" xfId="0" applyNumberFormat="1" applyFont="1" applyBorder="1" applyAlignment="1">
      <alignment horizontal="right"/>
    </xf>
    <xf numFmtId="0" fontId="6" fillId="3" borderId="28" xfId="0" applyFont="1" applyFill="1" applyBorder="1" applyAlignment="1">
      <alignment horizontal="right"/>
    </xf>
    <xf numFmtId="2" fontId="6" fillId="3" borderId="28" xfId="0" applyNumberFormat="1" applyFont="1" applyFill="1" applyBorder="1" applyAlignment="1">
      <alignment horizontal="right"/>
    </xf>
    <xf numFmtId="2" fontId="6" fillId="3" borderId="3" xfId="0" applyNumberFormat="1" applyFont="1" applyFill="1" applyBorder="1" applyAlignment="1">
      <alignment horizontal="right"/>
    </xf>
    <xf numFmtId="0" fontId="6" fillId="0" borderId="0" xfId="0" applyFont="1" applyFill="1"/>
    <xf numFmtId="1" fontId="6" fillId="0" borderId="0" xfId="0" applyNumberFormat="1" applyFont="1"/>
    <xf numFmtId="2" fontId="6" fillId="0" borderId="0" xfId="0" applyNumberFormat="1" applyFont="1"/>
    <xf numFmtId="165" fontId="6" fillId="0" borderId="0" xfId="0" applyNumberFormat="1" applyFont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19" xfId="0" applyFont="1" applyFill="1" applyBorder="1"/>
    <xf numFmtId="0" fontId="1" fillId="2" borderId="26" xfId="0" applyFont="1" applyFill="1" applyBorder="1"/>
    <xf numFmtId="2" fontId="6" fillId="4" borderId="1" xfId="0" applyNumberFormat="1" applyFont="1" applyFill="1" applyBorder="1"/>
    <xf numFmtId="0" fontId="6" fillId="4" borderId="7" xfId="0" applyFont="1" applyFill="1" applyBorder="1"/>
    <xf numFmtId="0" fontId="6" fillId="4" borderId="26" xfId="0" applyFont="1" applyFill="1" applyBorder="1"/>
    <xf numFmtId="0" fontId="6" fillId="4" borderId="7" xfId="0" applyFont="1" applyFill="1" applyBorder="1" applyAlignment="1">
      <alignment horizontal="left"/>
    </xf>
    <xf numFmtId="1" fontId="6" fillId="4" borderId="8" xfId="0" applyNumberFormat="1" applyFont="1" applyFill="1" applyBorder="1" applyAlignment="1">
      <alignment horizontal="right"/>
    </xf>
    <xf numFmtId="0" fontId="6" fillId="4" borderId="26" xfId="0" applyFont="1" applyFill="1" applyBorder="1" applyAlignment="1">
      <alignment horizontal="right"/>
    </xf>
    <xf numFmtId="2" fontId="6" fillId="4" borderId="26" xfId="0" applyNumberFormat="1" applyFont="1" applyFill="1" applyBorder="1" applyAlignment="1">
      <alignment horizontal="right"/>
    </xf>
    <xf numFmtId="0" fontId="6" fillId="4" borderId="8" xfId="0" applyFont="1" applyFill="1" applyBorder="1"/>
    <xf numFmtId="2" fontId="6" fillId="4" borderId="7" xfId="0" applyNumberFormat="1" applyFont="1" applyFill="1" applyBorder="1" applyAlignment="1">
      <alignment horizontal="right"/>
    </xf>
    <xf numFmtId="0" fontId="6" fillId="4" borderId="9" xfId="0" applyFont="1" applyFill="1" applyBorder="1"/>
    <xf numFmtId="1" fontId="6" fillId="0" borderId="0" xfId="0" applyNumberFormat="1" applyFont="1" applyBorder="1" applyAlignment="1">
      <alignment horizontal="right"/>
    </xf>
    <xf numFmtId="0" fontId="6" fillId="4" borderId="1" xfId="0" applyFont="1" applyFill="1" applyBorder="1"/>
    <xf numFmtId="165" fontId="6" fillId="4" borderId="7" xfId="0" applyNumberFormat="1" applyFont="1" applyFill="1" applyBorder="1" applyAlignment="1">
      <alignment horizontal="right"/>
    </xf>
    <xf numFmtId="1" fontId="1" fillId="4" borderId="8" xfId="0" applyNumberFormat="1" applyFont="1" applyFill="1" applyBorder="1" applyAlignment="1">
      <alignment horizontal="right"/>
    </xf>
    <xf numFmtId="165" fontId="6" fillId="4" borderId="7" xfId="0" applyNumberFormat="1" applyFont="1" applyFill="1" applyBorder="1" applyAlignment="1">
      <alignment horizontal="left"/>
    </xf>
    <xf numFmtId="0" fontId="6" fillId="3" borderId="30" xfId="0" applyFont="1" applyFill="1" applyBorder="1"/>
    <xf numFmtId="164" fontId="1" fillId="0" borderId="34" xfId="0" applyNumberFormat="1" applyFont="1" applyBorder="1"/>
    <xf numFmtId="165" fontId="6" fillId="3" borderId="0" xfId="0" applyNumberFormat="1" applyFont="1" applyFill="1" applyBorder="1" applyAlignment="1">
      <alignment horizontal="right"/>
    </xf>
    <xf numFmtId="0" fontId="6" fillId="3" borderId="30" xfId="0" applyNumberFormat="1" applyFont="1" applyFill="1" applyBorder="1" applyAlignment="1">
      <alignment horizontal="right"/>
    </xf>
    <xf numFmtId="0" fontId="6" fillId="3" borderId="33" xfId="0" applyFont="1" applyFill="1" applyBorder="1"/>
    <xf numFmtId="164" fontId="1" fillId="0" borderId="0" xfId="0" applyNumberFormat="1" applyFont="1" applyBorder="1"/>
    <xf numFmtId="165" fontId="6" fillId="3" borderId="5" xfId="0" applyNumberFormat="1" applyFont="1" applyFill="1" applyBorder="1" applyAlignment="1">
      <alignment horizontal="right"/>
    </xf>
    <xf numFmtId="0" fontId="6" fillId="3" borderId="33" xfId="0" applyNumberFormat="1" applyFont="1" applyFill="1" applyBorder="1" applyAlignment="1">
      <alignment horizontal="right"/>
    </xf>
    <xf numFmtId="0" fontId="6" fillId="3" borderId="28" xfId="0" applyFont="1" applyFill="1" applyBorder="1"/>
    <xf numFmtId="164" fontId="1" fillId="0" borderId="3" xfId="0" applyNumberFormat="1" applyFont="1" applyBorder="1"/>
    <xf numFmtId="165" fontId="6" fillId="3" borderId="3" xfId="0" applyNumberFormat="1" applyFont="1" applyFill="1" applyBorder="1" applyAlignment="1">
      <alignment horizontal="right"/>
    </xf>
    <xf numFmtId="0" fontId="6" fillId="3" borderId="28" xfId="0" applyNumberFormat="1" applyFont="1" applyFill="1" applyBorder="1" applyAlignment="1">
      <alignment horizontal="right"/>
    </xf>
    <xf numFmtId="3" fontId="2" fillId="0" borderId="6" xfId="0" quotePrefix="1" applyNumberFormat="1" applyFont="1" applyFill="1" applyBorder="1" applyAlignment="1">
      <alignment horizontal="center"/>
    </xf>
    <xf numFmtId="3" fontId="2" fillId="0" borderId="25" xfId="0" quotePrefix="1" applyNumberFormat="1" applyFont="1" applyFill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3" fontId="1" fillId="0" borderId="36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0" fontId="2" fillId="0" borderId="5" xfId="0" quotePrefix="1" applyNumberFormat="1" applyFont="1" applyFill="1" applyBorder="1"/>
    <xf numFmtId="0" fontId="2" fillId="0" borderId="15" xfId="0" quotePrefix="1" applyNumberFormat="1" applyFont="1" applyFill="1" applyBorder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4" fontId="1" fillId="0" borderId="0" xfId="0" applyNumberFormat="1" applyFont="1" applyFill="1" applyBorder="1" applyAlignment="1"/>
    <xf numFmtId="0" fontId="1" fillId="0" borderId="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center" vertical="center"/>
    </xf>
    <xf numFmtId="14" fontId="3" fillId="0" borderId="17" xfId="0" quotePrefix="1" applyNumberFormat="1" applyFont="1" applyFill="1" applyBorder="1" applyAlignment="1">
      <alignment horizontal="center"/>
    </xf>
    <xf numFmtId="14" fontId="3" fillId="0" borderId="22" xfId="0" quotePrefix="1" applyNumberFormat="1" applyFont="1" applyFill="1" applyBorder="1" applyAlignment="1">
      <alignment horizontal="center"/>
    </xf>
    <xf numFmtId="3" fontId="5" fillId="0" borderId="17" xfId="0" quotePrefix="1" applyNumberFormat="1" applyFont="1" applyFill="1" applyBorder="1" applyAlignment="1">
      <alignment horizontal="right"/>
    </xf>
    <xf numFmtId="0" fontId="0" fillId="0" borderId="38" xfId="0" applyFill="1" applyBorder="1" applyAlignment="1">
      <alignment horizontal="center"/>
    </xf>
    <xf numFmtId="0" fontId="2" fillId="0" borderId="39" xfId="0" quotePrefix="1" applyNumberFormat="1" applyFont="1" applyFill="1" applyBorder="1"/>
    <xf numFmtId="14" fontId="3" fillId="0" borderId="40" xfId="0" quotePrefix="1" applyNumberFormat="1" applyFont="1" applyFill="1" applyBorder="1" applyAlignment="1">
      <alignment horizontal="center"/>
    </xf>
    <xf numFmtId="3" fontId="2" fillId="0" borderId="41" xfId="0" quotePrefix="1" applyNumberFormat="1" applyFont="1" applyFill="1" applyBorder="1" applyAlignment="1">
      <alignment horizontal="center"/>
    </xf>
    <xf numFmtId="1" fontId="5" fillId="0" borderId="39" xfId="0" quotePrefix="1" applyNumberFormat="1" applyFont="1" applyFill="1" applyBorder="1"/>
    <xf numFmtId="3" fontId="5" fillId="0" borderId="40" xfId="0" quotePrefix="1" applyNumberFormat="1" applyFont="1" applyFill="1" applyBorder="1" applyAlignment="1">
      <alignment horizontal="right"/>
    </xf>
    <xf numFmtId="3" fontId="5" fillId="0" borderId="42" xfId="0" quotePrefix="1" applyNumberFormat="1" applyFont="1" applyFill="1" applyBorder="1" applyAlignment="1">
      <alignment horizontal="right"/>
    </xf>
    <xf numFmtId="3" fontId="5" fillId="0" borderId="21" xfId="0" quotePrefix="1" applyNumberFormat="1" applyFont="1" applyFill="1" applyBorder="1" applyAlignment="1">
      <alignment horizontal="right"/>
    </xf>
    <xf numFmtId="3" fontId="5" fillId="0" borderId="22" xfId="0" quotePrefix="1" applyNumberFormat="1" applyFont="1" applyFill="1" applyBorder="1" applyAlignment="1">
      <alignment horizontal="right"/>
    </xf>
    <xf numFmtId="3" fontId="5" fillId="0" borderId="23" xfId="0" quotePrefix="1" applyNumberFormat="1" applyFont="1" applyFill="1" applyBorder="1" applyAlignment="1">
      <alignment horizontal="right"/>
    </xf>
    <xf numFmtId="0" fontId="6" fillId="5" borderId="0" xfId="0" applyFont="1" applyFill="1"/>
    <xf numFmtId="0" fontId="6" fillId="5" borderId="0" xfId="0" applyFont="1" applyFill="1" applyBorder="1"/>
    <xf numFmtId="0" fontId="6" fillId="2" borderId="43" xfId="0" applyNumberFormat="1" applyFont="1" applyFill="1" applyBorder="1"/>
    <xf numFmtId="0" fontId="6" fillId="2" borderId="30" xfId="0" applyFont="1" applyFill="1" applyBorder="1"/>
    <xf numFmtId="0" fontId="6" fillId="2" borderId="28" xfId="0" applyNumberFormat="1" applyFont="1" applyFill="1" applyBorder="1"/>
    <xf numFmtId="0" fontId="6" fillId="0" borderId="7" xfId="0" applyFont="1" applyBorder="1" applyAlignment="1">
      <alignment vertical="center"/>
    </xf>
    <xf numFmtId="0" fontId="6" fillId="2" borderId="11" xfId="0" applyFont="1" applyFill="1" applyBorder="1"/>
    <xf numFmtId="0" fontId="6" fillId="2" borderId="9" xfId="0" applyFont="1" applyFill="1" applyBorder="1"/>
    <xf numFmtId="0" fontId="1" fillId="2" borderId="7" xfId="0" applyFont="1" applyFill="1" applyBorder="1"/>
    <xf numFmtId="3" fontId="1" fillId="0" borderId="9" xfId="0" applyNumberFormat="1" applyFont="1" applyBorder="1" applyAlignment="1">
      <alignment horizontal="center"/>
    </xf>
    <xf numFmtId="0" fontId="6" fillId="0" borderId="26" xfId="0" applyFont="1" applyFill="1" applyBorder="1"/>
    <xf numFmtId="0" fontId="6" fillId="2" borderId="30" xfId="0" applyNumberFormat="1" applyFont="1" applyFill="1" applyBorder="1"/>
    <xf numFmtId="0" fontId="1" fillId="2" borderId="1" xfId="0" applyFont="1" applyFill="1" applyBorder="1"/>
    <xf numFmtId="0" fontId="6" fillId="0" borderId="30" xfId="0" applyNumberFormat="1" applyFont="1" applyFill="1" applyBorder="1"/>
    <xf numFmtId="0" fontId="5" fillId="0" borderId="18" xfId="0" quotePrefix="1" applyNumberFormat="1" applyFont="1" applyBorder="1"/>
    <xf numFmtId="0" fontId="5" fillId="0" borderId="17" xfId="0" quotePrefix="1" applyNumberFormat="1" applyFont="1" applyBorder="1"/>
    <xf numFmtId="0" fontId="5" fillId="0" borderId="22" xfId="0" quotePrefix="1" applyNumberFormat="1" applyFont="1" applyBorder="1"/>
    <xf numFmtId="0" fontId="1" fillId="0" borderId="19" xfId="0" applyFont="1" applyBorder="1"/>
    <xf numFmtId="0" fontId="6" fillId="2" borderId="7" xfId="0" applyFont="1" applyFill="1" applyBorder="1"/>
    <xf numFmtId="0" fontId="6" fillId="6" borderId="29" xfId="0" applyFont="1" applyFill="1" applyBorder="1" applyAlignment="1">
      <alignment vertical="center"/>
    </xf>
    <xf numFmtId="0" fontId="6" fillId="6" borderId="0" xfId="0" applyFont="1" applyFill="1" applyBorder="1" applyAlignment="1">
      <alignment vertical="center"/>
    </xf>
    <xf numFmtId="0" fontId="6" fillId="6" borderId="44" xfId="0" applyFont="1" applyFill="1" applyBorder="1" applyAlignment="1">
      <alignment vertical="center"/>
    </xf>
    <xf numFmtId="0" fontId="6" fillId="6" borderId="10" xfId="0" applyFont="1" applyFill="1" applyBorder="1" applyAlignment="1">
      <alignment vertical="center"/>
    </xf>
    <xf numFmtId="0" fontId="1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vertical="center"/>
    </xf>
    <xf numFmtId="0" fontId="6" fillId="6" borderId="11" xfId="0" applyFont="1" applyFill="1" applyBorder="1" applyAlignment="1">
      <alignment vertical="center"/>
    </xf>
    <xf numFmtId="0" fontId="6" fillId="6" borderId="29" xfId="0" applyFont="1" applyFill="1" applyBorder="1"/>
    <xf numFmtId="0" fontId="6" fillId="6" borderId="0" xfId="0" applyFont="1" applyFill="1" applyBorder="1"/>
    <xf numFmtId="0" fontId="6" fillId="6" borderId="0" xfId="0" applyFont="1" applyFill="1" applyBorder="1" applyAlignment="1">
      <alignment horizontal="right"/>
    </xf>
    <xf numFmtId="0" fontId="6" fillId="6" borderId="44" xfId="0" applyFont="1" applyFill="1" applyBorder="1"/>
    <xf numFmtId="0" fontId="6" fillId="6" borderId="10" xfId="0" applyFont="1" applyFill="1" applyBorder="1"/>
    <xf numFmtId="0" fontId="6" fillId="6" borderId="3" xfId="0" applyFont="1" applyFill="1" applyBorder="1" applyAlignment="1"/>
    <xf numFmtId="0" fontId="0" fillId="0" borderId="12" xfId="0" applyFill="1" applyBorder="1" applyAlignment="1">
      <alignment horizontal="center"/>
    </xf>
    <xf numFmtId="0" fontId="2" fillId="0" borderId="16" xfId="0" quotePrefix="1" applyNumberFormat="1" applyFont="1" applyFill="1" applyBorder="1"/>
    <xf numFmtId="14" fontId="3" fillId="0" borderId="18" xfId="0" quotePrefix="1" applyNumberFormat="1" applyFont="1" applyFill="1" applyBorder="1" applyAlignment="1">
      <alignment horizontal="center"/>
    </xf>
    <xf numFmtId="3" fontId="2" fillId="0" borderId="24" xfId="0" quotePrefix="1" applyNumberFormat="1" applyFont="1" applyFill="1" applyBorder="1" applyAlignment="1">
      <alignment horizontal="center"/>
    </xf>
    <xf numFmtId="1" fontId="5" fillId="0" borderId="16" xfId="0" quotePrefix="1" applyNumberFormat="1" applyFont="1" applyFill="1" applyBorder="1"/>
    <xf numFmtId="3" fontId="5" fillId="0" borderId="18" xfId="0" quotePrefix="1" applyNumberFormat="1" applyFont="1" applyFill="1" applyBorder="1" applyAlignment="1">
      <alignment horizontal="right"/>
    </xf>
    <xf numFmtId="3" fontId="5" fillId="0" borderId="20" xfId="0" quotePrefix="1" applyNumberFormat="1" applyFont="1" applyFill="1" applyBorder="1" applyAlignment="1">
      <alignment horizontal="right"/>
    </xf>
    <xf numFmtId="0" fontId="1" fillId="0" borderId="19" xfId="0" applyFont="1" applyBorder="1" applyAlignment="1">
      <alignment horizontal="center"/>
    </xf>
    <xf numFmtId="0" fontId="3" fillId="0" borderId="24" xfId="0" applyNumberFormat="1" applyFont="1" applyBorder="1"/>
    <xf numFmtId="0" fontId="3" fillId="0" borderId="6" xfId="0" applyNumberFormat="1" applyFont="1" applyBorder="1"/>
    <xf numFmtId="0" fontId="3" fillId="0" borderId="25" xfId="0" applyNumberFormat="1" applyFont="1" applyBorder="1"/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6" borderId="45" xfId="0" applyFont="1" applyFill="1" applyBorder="1" applyAlignment="1">
      <alignment horizontal="center" vertical="center"/>
    </xf>
    <xf numFmtId="0" fontId="7" fillId="6" borderId="39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left" vertical="center"/>
    </xf>
    <xf numFmtId="14" fontId="1" fillId="6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1" fillId="6" borderId="0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14" fontId="1" fillId="6" borderId="34" xfId="0" applyNumberFormat="1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6" borderId="3" xfId="0" applyFont="1" applyFill="1" applyBorder="1" applyAlignment="1">
      <alignment horizontal="left" vertical="center"/>
    </xf>
    <xf numFmtId="14" fontId="1" fillId="6" borderId="0" xfId="0" applyNumberFormat="1" applyFont="1" applyFill="1" applyBorder="1" applyAlignment="1">
      <alignment horizontal="center"/>
    </xf>
    <xf numFmtId="14" fontId="1" fillId="6" borderId="44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  <pageSetUpPr fitToPage="1"/>
  </sheetPr>
  <dimension ref="A1:AB143"/>
  <sheetViews>
    <sheetView tabSelected="1" workbookViewId="0">
      <pane xSplit="21" ySplit="4" topLeftCell="V17" activePane="bottomRight" state="frozen"/>
      <selection pane="topRight" activeCell="V1" sqref="V1"/>
      <selection pane="bottomLeft" activeCell="A5" sqref="A5"/>
      <selection pane="bottomRight" activeCell="AB22" sqref="AB22"/>
    </sheetView>
  </sheetViews>
  <sheetFormatPr defaultRowHeight="12.75" x14ac:dyDescent="0.2"/>
  <cols>
    <col min="1" max="1" width="6" style="59" customWidth="1"/>
    <col min="2" max="2" width="5.28515625" style="59" customWidth="1"/>
    <col min="3" max="3" width="25.42578125" style="59" customWidth="1"/>
    <col min="4" max="4" width="3.28515625" style="59" customWidth="1"/>
    <col min="5" max="5" width="4.7109375" style="59" customWidth="1"/>
    <col min="6" max="6" width="9.140625" style="59"/>
    <col min="7" max="7" width="0" style="59" hidden="1" customWidth="1"/>
    <col min="8" max="8" width="6.28515625" style="59" customWidth="1"/>
    <col min="9" max="9" width="6.85546875" style="59" customWidth="1"/>
    <col min="10" max="10" width="2.85546875" style="59" customWidth="1"/>
    <col min="11" max="11" width="1.140625" style="59" customWidth="1"/>
    <col min="12" max="12" width="6" style="59" customWidth="1"/>
    <col min="13" max="13" width="6.42578125" style="59" customWidth="1"/>
    <col min="14" max="14" width="6.28515625" style="59" customWidth="1"/>
    <col min="15" max="15" width="6.5703125" style="59" customWidth="1"/>
    <col min="16" max="17" width="6.28515625" style="59" customWidth="1"/>
    <col min="18" max="18" width="6.7109375" style="59" customWidth="1"/>
    <col min="19" max="19" width="6.28515625" style="59" customWidth="1"/>
    <col min="20" max="20" width="7" style="59" customWidth="1"/>
    <col min="21" max="21" width="6.85546875" style="59" customWidth="1"/>
    <col min="22" max="22" width="5.7109375" style="59" customWidth="1"/>
    <col min="23" max="24" width="9.140625" style="59" hidden="1" customWidth="1"/>
    <col min="25" max="16384" width="9.140625" style="59"/>
  </cols>
  <sheetData>
    <row r="1" spans="1:28" ht="20.100000000000001" customHeight="1" x14ac:dyDescent="0.2">
      <c r="A1" s="58"/>
      <c r="C1" s="223" t="s">
        <v>23</v>
      </c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5"/>
    </row>
    <row r="2" spans="1:28" ht="15" customHeight="1" x14ac:dyDescent="0.2">
      <c r="A2" s="58"/>
      <c r="C2" s="196" t="s">
        <v>24</v>
      </c>
      <c r="D2" s="226" t="s">
        <v>25</v>
      </c>
      <c r="E2" s="226"/>
      <c r="F2" s="226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 t="s">
        <v>22</v>
      </c>
      <c r="S2" s="227">
        <v>43621</v>
      </c>
      <c r="T2" s="227"/>
      <c r="U2" s="198"/>
    </row>
    <row r="3" spans="1:28" ht="15" customHeight="1" thickBot="1" x14ac:dyDescent="0.25">
      <c r="A3" s="58"/>
      <c r="C3" s="199" t="s">
        <v>26</v>
      </c>
      <c r="D3" s="200" t="s">
        <v>27</v>
      </c>
      <c r="E3" s="201"/>
      <c r="F3" s="200"/>
      <c r="G3" s="200"/>
      <c r="H3" s="200"/>
      <c r="I3" s="200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</row>
    <row r="4" spans="1:28" ht="25.5" customHeight="1" thickBot="1" x14ac:dyDescent="0.25">
      <c r="A4" s="60" t="s">
        <v>0</v>
      </c>
      <c r="B4" s="61" t="s">
        <v>1</v>
      </c>
      <c r="C4" s="62" t="s">
        <v>2</v>
      </c>
      <c r="D4" s="46" t="s">
        <v>3</v>
      </c>
      <c r="E4" s="182" t="s">
        <v>4</v>
      </c>
      <c r="F4" s="47" t="s">
        <v>5</v>
      </c>
      <c r="G4" s="27"/>
      <c r="H4" s="63" t="s">
        <v>6</v>
      </c>
      <c r="I4" s="27" t="s">
        <v>7</v>
      </c>
      <c r="J4" s="221" t="s">
        <v>8</v>
      </c>
      <c r="K4" s="222"/>
      <c r="L4" s="222"/>
      <c r="M4" s="27" t="s">
        <v>7</v>
      </c>
      <c r="N4" s="64" t="s">
        <v>18</v>
      </c>
      <c r="O4" s="33" t="s">
        <v>7</v>
      </c>
      <c r="P4" s="64" t="s">
        <v>19</v>
      </c>
      <c r="Q4" s="27" t="s">
        <v>7</v>
      </c>
      <c r="R4" s="64" t="s">
        <v>20</v>
      </c>
      <c r="S4" s="33" t="s">
        <v>7</v>
      </c>
      <c r="T4" s="65" t="s">
        <v>21</v>
      </c>
      <c r="U4" s="66" t="s">
        <v>7</v>
      </c>
      <c r="W4" s="58" t="s">
        <v>14</v>
      </c>
    </row>
    <row r="5" spans="1:28" ht="13.5" thickBot="1" x14ac:dyDescent="0.25">
      <c r="A5" s="67"/>
      <c r="B5" s="68">
        <v>1</v>
      </c>
      <c r="C5" s="69" t="s">
        <v>53</v>
      </c>
      <c r="D5" s="105"/>
      <c r="E5" s="183" t="s">
        <v>17</v>
      </c>
      <c r="F5" s="151">
        <v>7696</v>
      </c>
      <c r="G5" s="23">
        <v>7696</v>
      </c>
      <c r="H5" s="71"/>
      <c r="I5" s="24"/>
      <c r="J5" s="72"/>
      <c r="K5" s="73"/>
      <c r="L5" s="74"/>
      <c r="M5" s="75"/>
      <c r="N5" s="76"/>
      <c r="O5" s="24"/>
      <c r="P5" s="76"/>
      <c r="Q5" s="24"/>
      <c r="R5" s="77"/>
      <c r="S5" s="22"/>
      <c r="T5" s="78"/>
      <c r="U5" s="25"/>
      <c r="W5" s="79"/>
      <c r="X5" s="80"/>
    </row>
    <row r="6" spans="1:28" x14ac:dyDescent="0.2">
      <c r="A6" s="81"/>
      <c r="B6" s="82"/>
      <c r="C6" s="179" t="s">
        <v>59</v>
      </c>
      <c r="D6" s="83"/>
      <c r="F6" s="152">
        <v>2312</v>
      </c>
      <c r="G6" s="84">
        <v>7696</v>
      </c>
      <c r="H6" s="85">
        <v>7.4</v>
      </c>
      <c r="I6" s="4">
        <v>668</v>
      </c>
      <c r="J6" s="86">
        <v>3</v>
      </c>
      <c r="K6" s="87" t="s">
        <v>13</v>
      </c>
      <c r="L6" s="88">
        <v>38</v>
      </c>
      <c r="M6" s="89">
        <v>341</v>
      </c>
      <c r="N6" s="90">
        <v>180</v>
      </c>
      <c r="O6" s="3">
        <v>627</v>
      </c>
      <c r="P6" s="90"/>
      <c r="Q6" s="3">
        <v>0</v>
      </c>
      <c r="R6" s="91"/>
      <c r="S6" s="5">
        <v>0</v>
      </c>
      <c r="T6" s="92">
        <v>13.14</v>
      </c>
      <c r="U6" s="5">
        <v>676</v>
      </c>
      <c r="W6" s="79">
        <f>J6*60+L6</f>
        <v>218</v>
      </c>
      <c r="X6" s="80">
        <f>IF(W6&gt;0,(INT(POWER(305.5-W6,1.85)*0.08713)),0)</f>
        <v>341</v>
      </c>
      <c r="Y6" s="177" t="s">
        <v>37</v>
      </c>
      <c r="Z6" s="178"/>
      <c r="AA6" s="177"/>
      <c r="AB6" s="177"/>
    </row>
    <row r="7" spans="1:28" x14ac:dyDescent="0.2">
      <c r="A7" s="93"/>
      <c r="B7" s="82"/>
      <c r="C7" s="188" t="s">
        <v>60</v>
      </c>
      <c r="D7" s="83"/>
      <c r="F7" s="152">
        <v>1338</v>
      </c>
      <c r="G7" s="94">
        <v>7696</v>
      </c>
      <c r="H7" s="95">
        <v>8.1</v>
      </c>
      <c r="I7" s="9">
        <v>465</v>
      </c>
      <c r="J7" s="96">
        <v>3</v>
      </c>
      <c r="K7" s="97" t="s">
        <v>13</v>
      </c>
      <c r="L7" s="98">
        <v>38.799999999999997</v>
      </c>
      <c r="M7" s="99">
        <v>335</v>
      </c>
      <c r="N7" s="100"/>
      <c r="O7" s="10">
        <v>0</v>
      </c>
      <c r="P7" s="100">
        <v>446</v>
      </c>
      <c r="Q7" s="10">
        <v>283</v>
      </c>
      <c r="R7" s="101">
        <v>43.67</v>
      </c>
      <c r="S7" s="11">
        <v>255</v>
      </c>
      <c r="T7" s="102"/>
      <c r="U7" s="11">
        <v>0</v>
      </c>
      <c r="W7" s="79">
        <f>J7*60+L7</f>
        <v>218.8</v>
      </c>
      <c r="X7" s="80">
        <f>IF(W7&gt;0,(INT(POWER(305.5-W7,1.85)*0.08713)),0)</f>
        <v>335</v>
      </c>
      <c r="Y7" s="177"/>
      <c r="Z7" s="177"/>
      <c r="AA7" s="177"/>
      <c r="AB7" s="177"/>
    </row>
    <row r="8" spans="1:28" x14ac:dyDescent="0.2">
      <c r="A8" s="93"/>
      <c r="B8" s="82"/>
      <c r="C8" s="188" t="s">
        <v>61</v>
      </c>
      <c r="D8" s="83"/>
      <c r="F8" s="152">
        <v>2009</v>
      </c>
      <c r="G8" s="94">
        <v>7696</v>
      </c>
      <c r="H8" s="85">
        <v>7.9</v>
      </c>
      <c r="I8" s="4">
        <v>520</v>
      </c>
      <c r="J8" s="86">
        <v>3</v>
      </c>
      <c r="K8" s="87" t="s">
        <v>13</v>
      </c>
      <c r="L8" s="88">
        <v>25</v>
      </c>
      <c r="M8" s="89">
        <v>440</v>
      </c>
      <c r="N8" s="90">
        <v>170</v>
      </c>
      <c r="O8" s="3">
        <v>544</v>
      </c>
      <c r="P8" s="90"/>
      <c r="Q8" s="3">
        <v>0</v>
      </c>
      <c r="R8" s="91">
        <v>72.75</v>
      </c>
      <c r="S8" s="5">
        <v>505</v>
      </c>
      <c r="T8" s="92"/>
      <c r="U8" s="5">
        <v>0</v>
      </c>
      <c r="W8" s="79">
        <f>J8*60+L8</f>
        <v>205</v>
      </c>
      <c r="X8" s="80">
        <f>IF(W8&gt;0,(INT(POWER(305.5-W8,1.85)*0.08713)),0)</f>
        <v>440</v>
      </c>
      <c r="Y8" s="177" t="s">
        <v>36</v>
      </c>
      <c r="Z8" s="177"/>
      <c r="AA8" s="177"/>
      <c r="AB8" s="177"/>
    </row>
    <row r="9" spans="1:28" x14ac:dyDescent="0.2">
      <c r="A9" s="93"/>
      <c r="B9" s="82"/>
      <c r="C9" s="188" t="s">
        <v>62</v>
      </c>
      <c r="D9" s="83"/>
      <c r="F9" s="152">
        <v>1820</v>
      </c>
      <c r="G9" s="94">
        <v>7696</v>
      </c>
      <c r="H9" s="95">
        <v>7.6</v>
      </c>
      <c r="I9" s="9">
        <v>607</v>
      </c>
      <c r="J9" s="96">
        <v>3</v>
      </c>
      <c r="K9" s="97" t="s">
        <v>13</v>
      </c>
      <c r="L9" s="98">
        <v>25.6</v>
      </c>
      <c r="M9" s="99">
        <v>435</v>
      </c>
      <c r="N9" s="100"/>
      <c r="O9" s="10">
        <v>0</v>
      </c>
      <c r="P9" s="100">
        <v>502</v>
      </c>
      <c r="Q9" s="10">
        <v>386</v>
      </c>
      <c r="R9" s="101"/>
      <c r="S9" s="11">
        <v>0</v>
      </c>
      <c r="T9" s="102">
        <v>8.43</v>
      </c>
      <c r="U9" s="11">
        <v>392</v>
      </c>
      <c r="W9" s="79">
        <f>J9*60+L9</f>
        <v>205.6</v>
      </c>
      <c r="X9" s="80">
        <f>IF(W9&gt;0,(INT(POWER(305.5-W9,1.85)*0.08713)),0)</f>
        <v>435</v>
      </c>
      <c r="Y9" s="177"/>
      <c r="Z9" s="177"/>
      <c r="AA9" s="177"/>
      <c r="AB9" s="177"/>
    </row>
    <row r="10" spans="1:28" ht="13.5" thickBot="1" x14ac:dyDescent="0.25">
      <c r="A10" s="103"/>
      <c r="B10" s="104"/>
      <c r="C10" s="181" t="s">
        <v>79</v>
      </c>
      <c r="D10" s="105"/>
      <c r="E10" s="70"/>
      <c r="F10" s="152">
        <v>1555</v>
      </c>
      <c r="G10" s="106">
        <v>7696</v>
      </c>
      <c r="H10" s="107">
        <v>8.6999999999999993</v>
      </c>
      <c r="I10" s="6">
        <v>318</v>
      </c>
      <c r="J10" s="108">
        <v>3</v>
      </c>
      <c r="K10" s="109" t="s">
        <v>13</v>
      </c>
      <c r="L10" s="110">
        <v>22.4</v>
      </c>
      <c r="M10" s="111">
        <v>462</v>
      </c>
      <c r="N10" s="112"/>
      <c r="O10" s="7">
        <v>0</v>
      </c>
      <c r="P10" s="112">
        <v>454</v>
      </c>
      <c r="Q10" s="7">
        <v>297</v>
      </c>
      <c r="R10" s="113"/>
      <c r="S10" s="8">
        <v>0</v>
      </c>
      <c r="T10" s="114">
        <v>9.8800000000000008</v>
      </c>
      <c r="U10" s="8">
        <v>478</v>
      </c>
      <c r="W10" s="79">
        <f>J10*60+L10</f>
        <v>202.4</v>
      </c>
      <c r="X10" s="80">
        <f>IF(W10&gt;0,(INT(POWER(305.5-W10,1.85)*0.08713)),0)</f>
        <v>462</v>
      </c>
      <c r="Y10" s="177" t="s">
        <v>38</v>
      </c>
      <c r="Z10" s="177"/>
      <c r="AA10" s="177"/>
      <c r="AB10" s="177"/>
    </row>
    <row r="11" spans="1:28" ht="13.5" thickBot="1" x14ac:dyDescent="0.25">
      <c r="B11" s="115"/>
      <c r="F11" s="153"/>
      <c r="G11" s="116">
        <v>7696</v>
      </c>
      <c r="H11" s="117"/>
      <c r="I11" s="3"/>
      <c r="J11" s="58"/>
      <c r="K11" s="58"/>
      <c r="L11" s="118"/>
      <c r="M11" s="3"/>
      <c r="N11" s="58"/>
      <c r="O11" s="3"/>
      <c r="P11" s="58"/>
      <c r="Q11" s="3"/>
      <c r="R11" s="58"/>
      <c r="S11" s="3"/>
      <c r="T11" s="58"/>
      <c r="U11" s="3"/>
      <c r="W11" s="79"/>
      <c r="X11" s="80"/>
      <c r="Y11" s="58"/>
    </row>
    <row r="12" spans="1:28" ht="13.5" thickBot="1" x14ac:dyDescent="0.25">
      <c r="A12" s="119"/>
      <c r="B12" s="120">
        <v>2</v>
      </c>
      <c r="C12" s="121" t="s">
        <v>71</v>
      </c>
      <c r="D12" s="195"/>
      <c r="E12" s="184" t="s">
        <v>17</v>
      </c>
      <c r="F12" s="154">
        <v>6223</v>
      </c>
      <c r="G12" s="2">
        <v>6223</v>
      </c>
      <c r="H12" s="122"/>
      <c r="I12" s="123"/>
      <c r="J12" s="124"/>
      <c r="K12" s="123"/>
      <c r="L12" s="125"/>
      <c r="M12" s="126"/>
      <c r="N12" s="127"/>
      <c r="O12" s="123"/>
      <c r="P12" s="127"/>
      <c r="Q12" s="12"/>
      <c r="R12" s="128"/>
      <c r="S12" s="129"/>
      <c r="T12" s="130"/>
      <c r="U12" s="131"/>
      <c r="W12" s="58"/>
      <c r="X12" s="58"/>
    </row>
    <row r="13" spans="1:28" x14ac:dyDescent="0.2">
      <c r="A13" s="81"/>
      <c r="B13" s="82"/>
      <c r="C13" s="179" t="s">
        <v>94</v>
      </c>
      <c r="D13" s="83"/>
      <c r="F13" s="152">
        <v>1351</v>
      </c>
      <c r="G13" s="84">
        <v>6223</v>
      </c>
      <c r="H13" s="85">
        <v>8.4</v>
      </c>
      <c r="I13" s="15">
        <v>388</v>
      </c>
      <c r="J13" s="86">
        <v>3</v>
      </c>
      <c r="K13" s="87" t="s">
        <v>13</v>
      </c>
      <c r="L13" s="88">
        <v>27.1</v>
      </c>
      <c r="M13" s="89">
        <v>423</v>
      </c>
      <c r="N13" s="90">
        <v>140</v>
      </c>
      <c r="O13" s="3">
        <v>317</v>
      </c>
      <c r="P13" s="90"/>
      <c r="Q13" s="3">
        <v>0</v>
      </c>
      <c r="R13" s="91">
        <v>39.89</v>
      </c>
      <c r="S13" s="5">
        <v>223</v>
      </c>
      <c r="T13" s="92"/>
      <c r="U13" s="5">
        <v>0</v>
      </c>
      <c r="W13" s="79">
        <f>J13*60+L13</f>
        <v>207.1</v>
      </c>
      <c r="X13" s="80">
        <f>IF(W13&gt;0,(INT(POWER(305.5-W13,1.85)*0.08713)),0)</f>
        <v>423</v>
      </c>
      <c r="Y13" s="132"/>
    </row>
    <row r="14" spans="1:28" x14ac:dyDescent="0.2">
      <c r="A14" s="93"/>
      <c r="B14" s="82"/>
      <c r="C14" s="180" t="s">
        <v>72</v>
      </c>
      <c r="D14" s="83"/>
      <c r="F14" s="152">
        <v>1328</v>
      </c>
      <c r="G14" s="94">
        <v>6223</v>
      </c>
      <c r="H14" s="95">
        <v>8.9</v>
      </c>
      <c r="I14" s="16">
        <v>274</v>
      </c>
      <c r="J14" s="96">
        <v>3</v>
      </c>
      <c r="K14" s="97" t="s">
        <v>13</v>
      </c>
      <c r="L14" s="98">
        <v>28.8</v>
      </c>
      <c r="M14" s="99">
        <v>410</v>
      </c>
      <c r="N14" s="100">
        <v>145</v>
      </c>
      <c r="O14" s="10">
        <v>352</v>
      </c>
      <c r="P14" s="100"/>
      <c r="Q14" s="10">
        <v>0</v>
      </c>
      <c r="R14" s="101">
        <v>48.16</v>
      </c>
      <c r="S14" s="11">
        <v>292</v>
      </c>
      <c r="T14" s="102"/>
      <c r="U14" s="11">
        <v>0</v>
      </c>
      <c r="W14" s="79">
        <f>J14*60+L14</f>
        <v>208.8</v>
      </c>
      <c r="X14" s="80">
        <f>IF(W14&gt;0,(INT(POWER(305.5-W14,1.85)*0.08713)),0)</f>
        <v>410</v>
      </c>
    </row>
    <row r="15" spans="1:28" x14ac:dyDescent="0.2">
      <c r="A15" s="93"/>
      <c r="B15" s="82"/>
      <c r="C15" s="188" t="s">
        <v>73</v>
      </c>
      <c r="D15" s="83"/>
      <c r="F15" s="152">
        <v>1491</v>
      </c>
      <c r="G15" s="94">
        <v>6223</v>
      </c>
      <c r="H15" s="85">
        <v>8.4</v>
      </c>
      <c r="I15" s="4">
        <v>388</v>
      </c>
      <c r="J15" s="86">
        <v>3</v>
      </c>
      <c r="K15" s="87" t="s">
        <v>13</v>
      </c>
      <c r="L15" s="88">
        <v>21.6</v>
      </c>
      <c r="M15" s="89">
        <v>468</v>
      </c>
      <c r="N15" s="90">
        <v>140</v>
      </c>
      <c r="O15" s="3">
        <v>317</v>
      </c>
      <c r="P15" s="90"/>
      <c r="Q15" s="3">
        <v>0</v>
      </c>
      <c r="R15" s="91"/>
      <c r="S15" s="5">
        <v>0</v>
      </c>
      <c r="T15" s="92">
        <v>7.19</v>
      </c>
      <c r="U15" s="5">
        <v>318</v>
      </c>
      <c r="W15" s="79">
        <f>J15*60+L15</f>
        <v>201.6</v>
      </c>
      <c r="X15" s="80">
        <f>IF(W15&gt;0,(INT(POWER(305.5-W15,1.85)*0.08713)),0)</f>
        <v>468</v>
      </c>
    </row>
    <row r="16" spans="1:28" x14ac:dyDescent="0.2">
      <c r="A16" s="93"/>
      <c r="B16" s="82"/>
      <c r="C16" s="180" t="s">
        <v>74</v>
      </c>
      <c r="D16" s="83"/>
      <c r="F16" s="152">
        <v>1895</v>
      </c>
      <c r="G16" s="94">
        <v>6223</v>
      </c>
      <c r="H16" s="95">
        <v>7.6</v>
      </c>
      <c r="I16" s="9">
        <v>607</v>
      </c>
      <c r="J16" s="96">
        <v>3</v>
      </c>
      <c r="K16" s="97" t="s">
        <v>13</v>
      </c>
      <c r="L16" s="98">
        <v>13.2</v>
      </c>
      <c r="M16" s="99">
        <v>541</v>
      </c>
      <c r="N16" s="100"/>
      <c r="O16" s="10">
        <v>0</v>
      </c>
      <c r="P16" s="100">
        <v>502</v>
      </c>
      <c r="Q16" s="10">
        <v>386</v>
      </c>
      <c r="R16" s="101">
        <v>56.26</v>
      </c>
      <c r="S16" s="11">
        <v>361</v>
      </c>
      <c r="T16" s="102"/>
      <c r="U16" s="11">
        <v>0</v>
      </c>
      <c r="W16" s="79">
        <f>J16*60+L16</f>
        <v>193.2</v>
      </c>
      <c r="X16" s="80">
        <f>IF(W16&gt;0,(INT(POWER(305.5-W16,1.85)*0.08713)),0)</f>
        <v>541</v>
      </c>
    </row>
    <row r="17" spans="1:24" ht="13.5" thickBot="1" x14ac:dyDescent="0.25">
      <c r="A17" s="103"/>
      <c r="B17" s="104"/>
      <c r="C17" s="181" t="s">
        <v>75</v>
      </c>
      <c r="D17" s="105"/>
      <c r="E17" s="70"/>
      <c r="F17" s="152">
        <v>1486</v>
      </c>
      <c r="G17" s="106">
        <v>6223</v>
      </c>
      <c r="H17" s="107">
        <v>8.1999999999999993</v>
      </c>
      <c r="I17" s="6">
        <v>439</v>
      </c>
      <c r="J17" s="108">
        <v>3</v>
      </c>
      <c r="K17" s="109" t="s">
        <v>13</v>
      </c>
      <c r="L17" s="110">
        <v>37.299999999999997</v>
      </c>
      <c r="M17" s="111">
        <v>346</v>
      </c>
      <c r="N17" s="112"/>
      <c r="O17" s="7">
        <v>0</v>
      </c>
      <c r="P17" s="112">
        <v>449</v>
      </c>
      <c r="Q17" s="7">
        <v>288</v>
      </c>
      <c r="R17" s="113"/>
      <c r="S17" s="8">
        <v>0</v>
      </c>
      <c r="T17" s="114">
        <v>8.7799999999999994</v>
      </c>
      <c r="U17" s="8">
        <v>413</v>
      </c>
      <c r="W17" s="79">
        <f>J17*60+L17</f>
        <v>217.3</v>
      </c>
      <c r="X17" s="80">
        <f>IF(W17&gt;0,(INT(POWER(305.5-W17,1.85)*0.08713)),0)</f>
        <v>346</v>
      </c>
    </row>
    <row r="18" spans="1:24" ht="13.5" thickBot="1" x14ac:dyDescent="0.25">
      <c r="B18" s="115"/>
      <c r="F18" s="153"/>
      <c r="G18" s="116">
        <v>6223</v>
      </c>
      <c r="H18" s="117"/>
      <c r="I18" s="3"/>
      <c r="J18" s="58"/>
      <c r="K18" s="58"/>
      <c r="L18" s="118"/>
      <c r="M18" s="3"/>
      <c r="N18" s="58"/>
      <c r="O18" s="3"/>
      <c r="P18" s="58"/>
      <c r="Q18" s="3"/>
      <c r="R18" s="58"/>
      <c r="S18" s="3"/>
      <c r="T18" s="58"/>
      <c r="U18" s="3"/>
      <c r="V18" s="58"/>
      <c r="W18" s="79"/>
      <c r="X18" s="80"/>
    </row>
    <row r="19" spans="1:24" ht="13.5" thickBot="1" x14ac:dyDescent="0.25">
      <c r="A19" s="119"/>
      <c r="B19" s="120">
        <v>3</v>
      </c>
      <c r="C19" s="121" t="s">
        <v>50</v>
      </c>
      <c r="D19" s="195"/>
      <c r="E19" s="184" t="s">
        <v>17</v>
      </c>
      <c r="F19" s="154">
        <v>6315</v>
      </c>
      <c r="G19" s="2">
        <v>6315</v>
      </c>
      <c r="H19" s="133"/>
      <c r="I19" s="12"/>
      <c r="J19" s="124"/>
      <c r="K19" s="123"/>
      <c r="L19" s="134"/>
      <c r="M19" s="135"/>
      <c r="N19" s="127"/>
      <c r="O19" s="12"/>
      <c r="P19" s="127"/>
      <c r="Q19" s="12"/>
      <c r="R19" s="128"/>
      <c r="S19" s="13"/>
      <c r="T19" s="130"/>
      <c r="U19" s="14"/>
      <c r="W19" s="79"/>
      <c r="X19" s="80"/>
    </row>
    <row r="20" spans="1:24" x14ac:dyDescent="0.2">
      <c r="A20" s="81"/>
      <c r="B20" s="82"/>
      <c r="C20" s="179" t="s">
        <v>66</v>
      </c>
      <c r="D20" s="83"/>
      <c r="F20" s="152">
        <v>1604</v>
      </c>
      <c r="G20" s="84">
        <v>6315</v>
      </c>
      <c r="H20" s="85">
        <v>7.8</v>
      </c>
      <c r="I20" s="4">
        <v>548</v>
      </c>
      <c r="J20" s="86">
        <v>3</v>
      </c>
      <c r="K20" s="87" t="s">
        <v>13</v>
      </c>
      <c r="L20" s="88">
        <v>23.1</v>
      </c>
      <c r="M20" s="89">
        <v>456</v>
      </c>
      <c r="N20" s="90">
        <v>145</v>
      </c>
      <c r="O20" s="3">
        <v>352</v>
      </c>
      <c r="P20" s="90"/>
      <c r="Q20" s="3">
        <v>0</v>
      </c>
      <c r="R20" s="91">
        <v>42.87</v>
      </c>
      <c r="S20" s="5">
        <v>248</v>
      </c>
      <c r="T20" s="92"/>
      <c r="U20" s="5">
        <v>0</v>
      </c>
      <c r="W20" s="79">
        <f>J20*60+L20</f>
        <v>203.1</v>
      </c>
      <c r="X20" s="80">
        <f>IF(W20&gt;0,(INT(POWER(305.5-W20,1.85)*0.08713)),0)</f>
        <v>456</v>
      </c>
    </row>
    <row r="21" spans="1:24" x14ac:dyDescent="0.2">
      <c r="A21" s="93"/>
      <c r="B21" s="82"/>
      <c r="C21" s="180" t="s">
        <v>67</v>
      </c>
      <c r="D21" s="83"/>
      <c r="F21" s="152">
        <v>1469</v>
      </c>
      <c r="G21" s="94">
        <v>6315</v>
      </c>
      <c r="H21" s="95">
        <v>8.4</v>
      </c>
      <c r="I21" s="9">
        <v>388</v>
      </c>
      <c r="J21" s="96">
        <v>3</v>
      </c>
      <c r="K21" s="97" t="s">
        <v>13</v>
      </c>
      <c r="L21" s="98">
        <v>27.4</v>
      </c>
      <c r="M21" s="99">
        <v>421</v>
      </c>
      <c r="N21" s="100"/>
      <c r="O21" s="10">
        <v>0</v>
      </c>
      <c r="P21" s="100">
        <v>414</v>
      </c>
      <c r="Q21" s="10">
        <v>229</v>
      </c>
      <c r="R21" s="101"/>
      <c r="S21" s="11">
        <v>0</v>
      </c>
      <c r="T21" s="102">
        <v>9.08</v>
      </c>
      <c r="U21" s="11">
        <v>431</v>
      </c>
      <c r="W21" s="79">
        <f>J21*60+L21</f>
        <v>207.4</v>
      </c>
      <c r="X21" s="80">
        <f>IF(W21&gt;0,(INT(POWER(305.5-W21,1.85)*0.08713)),0)</f>
        <v>421</v>
      </c>
    </row>
    <row r="22" spans="1:24" x14ac:dyDescent="0.2">
      <c r="A22" s="93"/>
      <c r="B22" s="82"/>
      <c r="C22" s="180" t="s">
        <v>68</v>
      </c>
      <c r="D22" s="83"/>
      <c r="F22" s="152">
        <v>1718</v>
      </c>
      <c r="G22" s="94">
        <v>6315</v>
      </c>
      <c r="H22" s="85">
        <v>7.8</v>
      </c>
      <c r="I22" s="4">
        <v>548</v>
      </c>
      <c r="J22" s="86">
        <v>3</v>
      </c>
      <c r="K22" s="87" t="s">
        <v>13</v>
      </c>
      <c r="L22" s="88">
        <v>29.1</v>
      </c>
      <c r="M22" s="89">
        <v>408</v>
      </c>
      <c r="N22" s="90">
        <v>150</v>
      </c>
      <c r="O22" s="3">
        <v>389</v>
      </c>
      <c r="P22" s="90"/>
      <c r="Q22" s="3">
        <v>0</v>
      </c>
      <c r="R22" s="91"/>
      <c r="S22" s="5">
        <v>0</v>
      </c>
      <c r="T22" s="92">
        <v>8.11</v>
      </c>
      <c r="U22" s="5">
        <v>373</v>
      </c>
      <c r="W22" s="79">
        <f>J22*60+L22</f>
        <v>209.1</v>
      </c>
      <c r="X22" s="80">
        <f>IF(W22&gt;0,(INT(POWER(305.5-W22,1.85)*0.08713)),0)</f>
        <v>408</v>
      </c>
    </row>
    <row r="23" spans="1:24" x14ac:dyDescent="0.2">
      <c r="A23" s="93"/>
      <c r="B23" s="82"/>
      <c r="C23" s="180" t="s">
        <v>69</v>
      </c>
      <c r="D23" s="83"/>
      <c r="F23" s="152">
        <v>1524</v>
      </c>
      <c r="G23" s="94">
        <v>6315</v>
      </c>
      <c r="H23" s="95">
        <v>8.4</v>
      </c>
      <c r="I23" s="9">
        <v>388</v>
      </c>
      <c r="J23" s="96">
        <v>3</v>
      </c>
      <c r="K23" s="97" t="s">
        <v>13</v>
      </c>
      <c r="L23" s="98">
        <v>32.700000000000003</v>
      </c>
      <c r="M23" s="99">
        <v>380</v>
      </c>
      <c r="N23" s="100">
        <v>140</v>
      </c>
      <c r="O23" s="10">
        <v>317</v>
      </c>
      <c r="P23" s="100"/>
      <c r="Q23" s="10">
        <v>0</v>
      </c>
      <c r="R23" s="101"/>
      <c r="S23" s="11">
        <v>0</v>
      </c>
      <c r="T23" s="102">
        <v>9.2200000000000006</v>
      </c>
      <c r="U23" s="11">
        <v>439</v>
      </c>
      <c r="W23" s="79">
        <f>J23*60+L23</f>
        <v>212.7</v>
      </c>
      <c r="X23" s="80">
        <f>IF(W23&gt;0,(INT(POWER(305.5-W23,1.85)*0.08713)),0)</f>
        <v>380</v>
      </c>
    </row>
    <row r="24" spans="1:24" ht="13.5" thickBot="1" x14ac:dyDescent="0.25">
      <c r="A24" s="103"/>
      <c r="B24" s="104"/>
      <c r="C24" s="181" t="s">
        <v>70</v>
      </c>
      <c r="D24" s="105"/>
      <c r="E24" s="70"/>
      <c r="F24" s="152">
        <v>1275</v>
      </c>
      <c r="G24" s="106">
        <v>6315</v>
      </c>
      <c r="H24" s="107">
        <v>8.6</v>
      </c>
      <c r="I24" s="6">
        <v>340</v>
      </c>
      <c r="J24" s="108">
        <v>3</v>
      </c>
      <c r="K24" s="109" t="s">
        <v>13</v>
      </c>
      <c r="L24" s="110">
        <v>11.2</v>
      </c>
      <c r="M24" s="111">
        <v>559</v>
      </c>
      <c r="N24" s="112"/>
      <c r="O24" s="7">
        <v>0</v>
      </c>
      <c r="P24" s="112">
        <v>356</v>
      </c>
      <c r="Q24" s="7">
        <v>139</v>
      </c>
      <c r="R24" s="113">
        <v>41.56</v>
      </c>
      <c r="S24" s="8">
        <v>237</v>
      </c>
      <c r="T24" s="114"/>
      <c r="U24" s="8">
        <v>0</v>
      </c>
      <c r="W24" s="79">
        <f>J24*60+L24</f>
        <v>191.2</v>
      </c>
      <c r="X24" s="80">
        <f>IF(W24&gt;0,(INT(POWER(305.5-W24,1.85)*0.08713)),0)</f>
        <v>559</v>
      </c>
    </row>
    <row r="25" spans="1:24" ht="13.5" thickBot="1" x14ac:dyDescent="0.25">
      <c r="B25" s="115"/>
      <c r="F25" s="153"/>
      <c r="G25" s="116">
        <v>6315</v>
      </c>
      <c r="H25" s="117"/>
      <c r="I25" s="3"/>
      <c r="J25" s="58"/>
      <c r="K25" s="58"/>
      <c r="L25" s="118"/>
      <c r="M25" s="3"/>
      <c r="N25" s="58"/>
      <c r="O25" s="3"/>
      <c r="P25" s="58"/>
      <c r="Q25" s="3"/>
      <c r="R25" s="58"/>
      <c r="S25" s="3"/>
      <c r="T25" s="58"/>
      <c r="U25" s="3"/>
      <c r="V25" s="58"/>
      <c r="W25" s="79"/>
      <c r="X25" s="80"/>
    </row>
    <row r="26" spans="1:24" ht="13.5" thickBot="1" x14ac:dyDescent="0.25">
      <c r="A26" s="119"/>
      <c r="B26" s="120">
        <v>4</v>
      </c>
      <c r="C26" s="121" t="s">
        <v>49</v>
      </c>
      <c r="D26" s="195"/>
      <c r="E26" s="184" t="s">
        <v>17</v>
      </c>
      <c r="F26" s="154">
        <v>5377</v>
      </c>
      <c r="G26" s="2">
        <v>5377</v>
      </c>
      <c r="H26" s="122"/>
      <c r="I26" s="12"/>
      <c r="J26" s="124"/>
      <c r="K26" s="123"/>
      <c r="L26" s="136"/>
      <c r="M26" s="135"/>
      <c r="N26" s="127"/>
      <c r="O26" s="12"/>
      <c r="P26" s="127"/>
      <c r="Q26" s="12"/>
      <c r="R26" s="128"/>
      <c r="S26" s="13"/>
      <c r="T26" s="130"/>
      <c r="U26" s="14"/>
      <c r="W26" s="79"/>
      <c r="X26" s="80"/>
    </row>
    <row r="27" spans="1:24" x14ac:dyDescent="0.2">
      <c r="A27" s="81"/>
      <c r="B27" s="82"/>
      <c r="C27" s="179" t="s">
        <v>92</v>
      </c>
      <c r="D27" s="83"/>
      <c r="F27" s="152">
        <v>1312</v>
      </c>
      <c r="G27" s="84">
        <v>5377</v>
      </c>
      <c r="H27" s="85">
        <v>8.4</v>
      </c>
      <c r="I27" s="4">
        <v>388</v>
      </c>
      <c r="J27" s="86">
        <v>3</v>
      </c>
      <c r="K27" s="87" t="s">
        <v>13</v>
      </c>
      <c r="L27" s="88">
        <v>53.2</v>
      </c>
      <c r="M27" s="89">
        <v>239</v>
      </c>
      <c r="N27" s="90">
        <v>140</v>
      </c>
      <c r="O27" s="3">
        <v>317</v>
      </c>
      <c r="P27" s="90"/>
      <c r="Q27" s="3">
        <v>0</v>
      </c>
      <c r="R27" s="91"/>
      <c r="S27" s="5">
        <v>0</v>
      </c>
      <c r="T27" s="92">
        <v>8.0299999999999994</v>
      </c>
      <c r="U27" s="5">
        <v>368</v>
      </c>
      <c r="W27" s="79">
        <f>J27*60+L27</f>
        <v>233.2</v>
      </c>
      <c r="X27" s="80">
        <f>IF(W27&gt;0,(INT(POWER(305.5-W27,1.85)*0.08713)),0)</f>
        <v>239</v>
      </c>
    </row>
    <row r="28" spans="1:24" x14ac:dyDescent="0.2">
      <c r="A28" s="93"/>
      <c r="B28" s="82"/>
      <c r="C28" s="180" t="s">
        <v>93</v>
      </c>
      <c r="D28" s="83"/>
      <c r="F28" s="152">
        <v>1358</v>
      </c>
      <c r="G28" s="94">
        <v>5377</v>
      </c>
      <c r="H28" s="95">
        <v>8.3000000000000007</v>
      </c>
      <c r="I28" s="9">
        <v>413</v>
      </c>
      <c r="J28" s="96">
        <v>3</v>
      </c>
      <c r="K28" s="97" t="s">
        <v>13</v>
      </c>
      <c r="L28" s="98">
        <v>40.200000000000003</v>
      </c>
      <c r="M28" s="99">
        <v>325</v>
      </c>
      <c r="N28" s="100"/>
      <c r="O28" s="10">
        <v>0</v>
      </c>
      <c r="P28" s="100">
        <v>437</v>
      </c>
      <c r="Q28" s="10">
        <v>267</v>
      </c>
      <c r="R28" s="101"/>
      <c r="S28" s="11">
        <v>0</v>
      </c>
      <c r="T28" s="102">
        <v>7.77</v>
      </c>
      <c r="U28" s="11">
        <v>353</v>
      </c>
      <c r="W28" s="79">
        <f>J28*60+L28</f>
        <v>220.2</v>
      </c>
      <c r="X28" s="80">
        <f>IF(W28&gt;0,(INT(POWER(305.5-W28,1.85)*0.08713)),0)</f>
        <v>325</v>
      </c>
    </row>
    <row r="29" spans="1:24" x14ac:dyDescent="0.2">
      <c r="A29" s="93"/>
      <c r="B29" s="82"/>
      <c r="C29" s="180" t="s">
        <v>63</v>
      </c>
      <c r="D29" s="83"/>
      <c r="F29" s="152">
        <v>1432</v>
      </c>
      <c r="G29" s="94">
        <v>5377</v>
      </c>
      <c r="H29" s="85">
        <v>8.3000000000000007</v>
      </c>
      <c r="I29" s="4">
        <v>413</v>
      </c>
      <c r="J29" s="86">
        <v>3</v>
      </c>
      <c r="K29" s="87" t="s">
        <v>13</v>
      </c>
      <c r="L29" s="88">
        <v>17.3</v>
      </c>
      <c r="M29" s="89">
        <v>505</v>
      </c>
      <c r="N29" s="90"/>
      <c r="O29" s="3">
        <v>0</v>
      </c>
      <c r="P29" s="90">
        <v>410</v>
      </c>
      <c r="Q29" s="3">
        <v>222</v>
      </c>
      <c r="R29" s="91">
        <v>48.1</v>
      </c>
      <c r="S29" s="5">
        <v>292</v>
      </c>
      <c r="T29" s="92"/>
      <c r="U29" s="5">
        <v>0</v>
      </c>
      <c r="W29" s="79">
        <f>J29*60+L29</f>
        <v>197.3</v>
      </c>
      <c r="X29" s="80">
        <f>IF(W29&gt;0,(INT(POWER(305.5-W29,1.85)*0.08713)),0)</f>
        <v>505</v>
      </c>
    </row>
    <row r="30" spans="1:24" x14ac:dyDescent="0.2">
      <c r="A30" s="93"/>
      <c r="B30" s="82"/>
      <c r="C30" s="180" t="s">
        <v>64</v>
      </c>
      <c r="D30" s="83"/>
      <c r="F30" s="152">
        <v>1275</v>
      </c>
      <c r="G30" s="94">
        <v>5377</v>
      </c>
      <c r="H30" s="95">
        <v>8.3000000000000007</v>
      </c>
      <c r="I30" s="9">
        <v>413</v>
      </c>
      <c r="J30" s="96">
        <v>3</v>
      </c>
      <c r="K30" s="97" t="s">
        <v>13</v>
      </c>
      <c r="L30" s="98">
        <v>40.700000000000003</v>
      </c>
      <c r="M30" s="99">
        <v>321</v>
      </c>
      <c r="N30" s="100">
        <v>145</v>
      </c>
      <c r="O30" s="10">
        <v>352</v>
      </c>
      <c r="P30" s="100"/>
      <c r="Q30" s="10">
        <v>0</v>
      </c>
      <c r="R30" s="101">
        <v>35.67</v>
      </c>
      <c r="S30" s="11">
        <v>189</v>
      </c>
      <c r="T30" s="102"/>
      <c r="U30" s="11">
        <v>0</v>
      </c>
      <c r="W30" s="79">
        <f>J30*60+L30</f>
        <v>220.7</v>
      </c>
      <c r="X30" s="80">
        <f>IF(W30&gt;0,(INT(POWER(305.5-W30,1.85)*0.08713)),0)</f>
        <v>321</v>
      </c>
    </row>
    <row r="31" spans="1:24" ht="13.5" thickBot="1" x14ac:dyDescent="0.25">
      <c r="A31" s="103"/>
      <c r="B31" s="104"/>
      <c r="C31" s="181" t="s">
        <v>65</v>
      </c>
      <c r="D31" s="105"/>
      <c r="E31" s="70"/>
      <c r="F31" s="152">
        <v>1254</v>
      </c>
      <c r="G31" s="106">
        <v>5377</v>
      </c>
      <c r="H31" s="107">
        <v>8.3000000000000007</v>
      </c>
      <c r="I31" s="6">
        <v>413</v>
      </c>
      <c r="J31" s="108">
        <v>3</v>
      </c>
      <c r="K31" s="109" t="s">
        <v>13</v>
      </c>
      <c r="L31" s="110">
        <v>40.5</v>
      </c>
      <c r="M31" s="111">
        <v>323</v>
      </c>
      <c r="N31" s="112"/>
      <c r="O31" s="7">
        <v>0</v>
      </c>
      <c r="P31" s="112">
        <v>446</v>
      </c>
      <c r="Q31" s="7">
        <v>283</v>
      </c>
      <c r="R31" s="113">
        <v>41.32</v>
      </c>
      <c r="S31" s="8">
        <v>235</v>
      </c>
      <c r="T31" s="114"/>
      <c r="U31" s="8">
        <v>0</v>
      </c>
      <c r="W31" s="79">
        <f>J31*60+L31</f>
        <v>220.5</v>
      </c>
      <c r="X31" s="80">
        <f>IF(W31&gt;0,(INT(POWER(305.5-W31,1.85)*0.08713)),0)</f>
        <v>323</v>
      </c>
    </row>
    <row r="32" spans="1:24" ht="13.5" thickBot="1" x14ac:dyDescent="0.25">
      <c r="B32" s="115"/>
      <c r="F32" s="153"/>
      <c r="G32" s="116">
        <v>5377</v>
      </c>
      <c r="H32" s="117"/>
      <c r="I32" s="3"/>
      <c r="J32" s="58"/>
      <c r="K32" s="58"/>
      <c r="L32" s="118"/>
      <c r="M32" s="3"/>
      <c r="N32" s="58"/>
      <c r="O32" s="3"/>
      <c r="P32" s="58"/>
      <c r="Q32" s="3"/>
      <c r="R32" s="58"/>
      <c r="S32" s="3"/>
      <c r="T32" s="58"/>
      <c r="U32" s="3"/>
      <c r="W32" s="79"/>
      <c r="X32" s="80"/>
    </row>
    <row r="33" spans="1:28" ht="13.5" thickBot="1" x14ac:dyDescent="0.25">
      <c r="A33" s="119"/>
      <c r="B33" s="187">
        <v>5</v>
      </c>
      <c r="C33" s="189" t="s">
        <v>52</v>
      </c>
      <c r="D33" s="185"/>
      <c r="E33" s="184" t="s">
        <v>17</v>
      </c>
      <c r="F33" s="186">
        <v>5834</v>
      </c>
      <c r="G33" s="2">
        <v>5834</v>
      </c>
      <c r="H33" s="122"/>
      <c r="I33" s="12"/>
      <c r="J33" s="124"/>
      <c r="K33" s="123"/>
      <c r="L33" s="136"/>
      <c r="M33" s="135"/>
      <c r="N33" s="127"/>
      <c r="O33" s="12"/>
      <c r="P33" s="127"/>
      <c r="Q33" s="12"/>
      <c r="R33" s="128"/>
      <c r="S33" s="13"/>
      <c r="T33" s="130"/>
      <c r="U33" s="14"/>
      <c r="W33" s="79"/>
      <c r="X33" s="80"/>
      <c r="Y33" s="177" t="s">
        <v>37</v>
      </c>
      <c r="Z33" s="178"/>
      <c r="AA33" s="177"/>
      <c r="AB33" s="177"/>
    </row>
    <row r="34" spans="1:28" x14ac:dyDescent="0.2">
      <c r="A34" s="81"/>
      <c r="B34" s="82"/>
      <c r="C34" s="188" t="s">
        <v>87</v>
      </c>
      <c r="D34" s="83"/>
      <c r="F34" s="152">
        <v>1250</v>
      </c>
      <c r="G34" s="84">
        <v>5834</v>
      </c>
      <c r="H34" s="85">
        <v>8.3000000000000007</v>
      </c>
      <c r="I34" s="4">
        <v>413</v>
      </c>
      <c r="J34" s="137">
        <v>3</v>
      </c>
      <c r="K34" s="138" t="s">
        <v>13</v>
      </c>
      <c r="L34" s="139">
        <v>27.8</v>
      </c>
      <c r="M34" s="89">
        <v>418</v>
      </c>
      <c r="N34" s="90"/>
      <c r="O34" s="3">
        <v>0</v>
      </c>
      <c r="P34" s="140">
        <v>381</v>
      </c>
      <c r="Q34" s="3">
        <v>176</v>
      </c>
      <c r="R34" s="91">
        <v>42.22</v>
      </c>
      <c r="S34" s="5">
        <v>243</v>
      </c>
      <c r="T34" s="91"/>
      <c r="U34" s="5">
        <v>0</v>
      </c>
      <c r="W34" s="79">
        <f>J34*60+L34</f>
        <v>207.8</v>
      </c>
      <c r="X34" s="80">
        <f>IF(W34&gt;0,(INT(POWER(305.5-W34,1.85)*0.08713)),0)</f>
        <v>418</v>
      </c>
      <c r="Y34" s="177"/>
      <c r="Z34" s="177"/>
      <c r="AA34" s="177"/>
      <c r="AB34" s="177"/>
    </row>
    <row r="35" spans="1:28" x14ac:dyDescent="0.2">
      <c r="A35" s="93"/>
      <c r="B35" s="82"/>
      <c r="C35" s="180" t="s">
        <v>88</v>
      </c>
      <c r="D35" s="83"/>
      <c r="F35" s="152">
        <v>1493</v>
      </c>
      <c r="G35" s="94">
        <v>5834</v>
      </c>
      <c r="H35" s="95">
        <v>8.1</v>
      </c>
      <c r="I35" s="9">
        <v>465</v>
      </c>
      <c r="J35" s="141">
        <v>3</v>
      </c>
      <c r="K35" s="142" t="s">
        <v>13</v>
      </c>
      <c r="L35" s="143">
        <v>33.299999999999997</v>
      </c>
      <c r="M35" s="99">
        <v>375</v>
      </c>
      <c r="N35" s="100"/>
      <c r="O35" s="10">
        <v>0</v>
      </c>
      <c r="P35" s="144">
        <v>428</v>
      </c>
      <c r="Q35" s="10">
        <v>252</v>
      </c>
      <c r="R35" s="101"/>
      <c r="S35" s="11">
        <v>0</v>
      </c>
      <c r="T35" s="101">
        <v>8.58</v>
      </c>
      <c r="U35" s="11">
        <v>401</v>
      </c>
      <c r="W35" s="79">
        <f>J35*60+L35</f>
        <v>213.3</v>
      </c>
      <c r="X35" s="80">
        <f>IF(W35&gt;0,(INT(POWER(305.5-W35,1.85)*0.08713)),0)</f>
        <v>375</v>
      </c>
      <c r="Y35" s="177" t="s">
        <v>36</v>
      </c>
      <c r="Z35" s="177"/>
      <c r="AA35" s="177"/>
      <c r="AB35" s="177"/>
    </row>
    <row r="36" spans="1:28" x14ac:dyDescent="0.2">
      <c r="A36" s="93"/>
      <c r="B36" s="82"/>
      <c r="C36" s="180" t="s">
        <v>89</v>
      </c>
      <c r="D36" s="83"/>
      <c r="F36" s="152">
        <v>1536</v>
      </c>
      <c r="G36" s="94">
        <v>5834</v>
      </c>
      <c r="H36" s="85">
        <v>8.4</v>
      </c>
      <c r="I36" s="4">
        <v>388</v>
      </c>
      <c r="J36" s="137">
        <v>3</v>
      </c>
      <c r="K36" s="142" t="s">
        <v>13</v>
      </c>
      <c r="L36" s="139">
        <v>20.8</v>
      </c>
      <c r="M36" s="89">
        <v>475</v>
      </c>
      <c r="N36" s="90">
        <v>140</v>
      </c>
      <c r="O36" s="3">
        <v>317</v>
      </c>
      <c r="P36" s="140"/>
      <c r="Q36" s="3">
        <v>0</v>
      </c>
      <c r="R36" s="91"/>
      <c r="S36" s="5">
        <v>0</v>
      </c>
      <c r="T36" s="91">
        <v>7.82</v>
      </c>
      <c r="U36" s="5">
        <v>356</v>
      </c>
      <c r="W36" s="79">
        <f>J36*60+L36</f>
        <v>200.8</v>
      </c>
      <c r="X36" s="80">
        <f>IF(W36&gt;0,(INT(POWER(305.5-W36,1.85)*0.08713)),0)</f>
        <v>475</v>
      </c>
      <c r="Y36" s="177"/>
      <c r="Z36" s="177"/>
      <c r="AA36" s="177"/>
      <c r="AB36" s="177"/>
    </row>
    <row r="37" spans="1:28" x14ac:dyDescent="0.2">
      <c r="A37" s="93"/>
      <c r="B37" s="82"/>
      <c r="C37" s="180" t="s">
        <v>90</v>
      </c>
      <c r="D37" s="83"/>
      <c r="F37" s="152">
        <v>1273</v>
      </c>
      <c r="G37" s="94">
        <v>5834</v>
      </c>
      <c r="H37" s="95">
        <v>8.8000000000000007</v>
      </c>
      <c r="I37" s="9">
        <v>295</v>
      </c>
      <c r="J37" s="141">
        <v>3</v>
      </c>
      <c r="K37" s="142" t="s">
        <v>13</v>
      </c>
      <c r="L37" s="143">
        <v>25.3</v>
      </c>
      <c r="M37" s="99">
        <v>438</v>
      </c>
      <c r="N37" s="100"/>
      <c r="O37" s="10">
        <v>0</v>
      </c>
      <c r="P37" s="144">
        <v>377</v>
      </c>
      <c r="Q37" s="10">
        <v>170</v>
      </c>
      <c r="R37" s="101">
        <v>57.25</v>
      </c>
      <c r="S37" s="11">
        <v>370</v>
      </c>
      <c r="T37" s="101"/>
      <c r="U37" s="11">
        <v>0</v>
      </c>
      <c r="W37" s="79">
        <f>J37*60+L37</f>
        <v>205.3</v>
      </c>
      <c r="X37" s="80">
        <f>IF(W37&gt;0,(INT(POWER(305.5-W37,1.85)*0.08713)),0)</f>
        <v>438</v>
      </c>
      <c r="Y37" s="177" t="s">
        <v>38</v>
      </c>
      <c r="Z37" s="177"/>
      <c r="AA37" s="177"/>
      <c r="AB37" s="177"/>
    </row>
    <row r="38" spans="1:28" ht="13.5" thickBot="1" x14ac:dyDescent="0.25">
      <c r="A38" s="103"/>
      <c r="B38" s="104"/>
      <c r="C38" s="181" t="s">
        <v>91</v>
      </c>
      <c r="D38" s="105"/>
      <c r="E38" s="70"/>
      <c r="F38" s="152">
        <v>1532</v>
      </c>
      <c r="G38" s="106">
        <v>5834</v>
      </c>
      <c r="H38" s="107">
        <v>8.5</v>
      </c>
      <c r="I38" s="6">
        <v>364</v>
      </c>
      <c r="J38" s="145">
        <v>3</v>
      </c>
      <c r="K38" s="146" t="s">
        <v>13</v>
      </c>
      <c r="L38" s="147">
        <v>25.9</v>
      </c>
      <c r="M38" s="111">
        <v>433</v>
      </c>
      <c r="N38" s="112">
        <v>145</v>
      </c>
      <c r="O38" s="7">
        <v>352</v>
      </c>
      <c r="P38" s="148"/>
      <c r="Q38" s="7">
        <v>0</v>
      </c>
      <c r="R38" s="113">
        <v>58.76</v>
      </c>
      <c r="S38" s="8">
        <v>383</v>
      </c>
      <c r="T38" s="113"/>
      <c r="U38" s="8">
        <v>0</v>
      </c>
      <c r="W38" s="79">
        <f>J38*60+L38</f>
        <v>205.9</v>
      </c>
      <c r="X38" s="80">
        <f>IF(W38&gt;0,(INT(POWER(305.5-W38,1.85)*0.08713)),0)</f>
        <v>433</v>
      </c>
    </row>
    <row r="39" spans="1:28" ht="13.5" thickBot="1" x14ac:dyDescent="0.25">
      <c r="B39" s="115"/>
      <c r="F39" s="153"/>
      <c r="G39" s="116">
        <v>5834</v>
      </c>
      <c r="H39" s="117"/>
      <c r="I39" s="3"/>
      <c r="J39" s="58"/>
      <c r="K39" s="58"/>
      <c r="L39" s="118"/>
      <c r="M39" s="3"/>
      <c r="N39" s="58"/>
      <c r="O39" s="3"/>
      <c r="P39" s="58"/>
      <c r="Q39" s="3"/>
      <c r="R39" s="58"/>
      <c r="S39" s="3"/>
      <c r="T39" s="58"/>
      <c r="U39" s="3"/>
      <c r="V39" s="58"/>
      <c r="W39" s="79"/>
      <c r="X39" s="80"/>
    </row>
    <row r="40" spans="1:28" ht="13.5" thickBot="1" x14ac:dyDescent="0.25">
      <c r="A40" s="119"/>
      <c r="B40" s="120">
        <v>6</v>
      </c>
      <c r="C40" s="121" t="s">
        <v>80</v>
      </c>
      <c r="D40" s="195"/>
      <c r="E40" s="184" t="s">
        <v>17</v>
      </c>
      <c r="F40" s="154">
        <v>7238</v>
      </c>
      <c r="G40" s="2">
        <v>7238</v>
      </c>
      <c r="H40" s="122"/>
      <c r="I40" s="12"/>
      <c r="J40" s="124"/>
      <c r="K40" s="123"/>
      <c r="L40" s="136"/>
      <c r="M40" s="135"/>
      <c r="N40" s="127"/>
      <c r="O40" s="12"/>
      <c r="P40" s="127"/>
      <c r="Q40" s="12"/>
      <c r="R40" s="128"/>
      <c r="S40" s="13"/>
      <c r="T40" s="130"/>
      <c r="U40" s="14"/>
      <c r="W40" s="79"/>
      <c r="X40" s="80"/>
    </row>
    <row r="41" spans="1:28" x14ac:dyDescent="0.2">
      <c r="A41" s="81"/>
      <c r="B41" s="82"/>
      <c r="C41" s="179" t="s">
        <v>81</v>
      </c>
      <c r="D41" s="83"/>
      <c r="F41" s="152">
        <v>1773</v>
      </c>
      <c r="G41" s="84">
        <v>7238</v>
      </c>
      <c r="H41" s="85">
        <v>7.9</v>
      </c>
      <c r="I41" s="4">
        <v>520</v>
      </c>
      <c r="J41" s="86">
        <v>3</v>
      </c>
      <c r="K41" s="87" t="s">
        <v>13</v>
      </c>
      <c r="L41" s="88">
        <v>18.100000000000001</v>
      </c>
      <c r="M41" s="89">
        <v>498</v>
      </c>
      <c r="N41" s="90"/>
      <c r="O41" s="3">
        <v>0</v>
      </c>
      <c r="P41" s="90">
        <v>499</v>
      </c>
      <c r="Q41" s="3">
        <v>380</v>
      </c>
      <c r="R41" s="91">
        <v>57.89</v>
      </c>
      <c r="S41" s="5">
        <v>375</v>
      </c>
      <c r="T41" s="92"/>
      <c r="U41" s="5">
        <v>0</v>
      </c>
      <c r="W41" s="79">
        <f>J41*60+L41</f>
        <v>198.1</v>
      </c>
      <c r="X41" s="80">
        <f>IF(W41&gt;0,(INT(POWER(305.5-W41,1.85)*0.08713)),0)</f>
        <v>498</v>
      </c>
    </row>
    <row r="42" spans="1:28" x14ac:dyDescent="0.2">
      <c r="A42" s="93"/>
      <c r="B42" s="82"/>
      <c r="C42" s="180" t="s">
        <v>82</v>
      </c>
      <c r="D42" s="83"/>
      <c r="F42" s="152">
        <v>1630</v>
      </c>
      <c r="G42" s="94">
        <v>7238</v>
      </c>
      <c r="H42" s="95">
        <v>8</v>
      </c>
      <c r="I42" s="9">
        <v>492</v>
      </c>
      <c r="J42" s="96">
        <v>3</v>
      </c>
      <c r="K42" s="97" t="s">
        <v>13</v>
      </c>
      <c r="L42" s="98">
        <v>50.2</v>
      </c>
      <c r="M42" s="99">
        <v>258</v>
      </c>
      <c r="N42" s="100">
        <v>155</v>
      </c>
      <c r="O42" s="10">
        <v>426</v>
      </c>
      <c r="P42" s="100"/>
      <c r="Q42" s="10">
        <v>0</v>
      </c>
      <c r="R42" s="101"/>
      <c r="S42" s="11">
        <v>0</v>
      </c>
      <c r="T42" s="102">
        <v>9.48</v>
      </c>
      <c r="U42" s="11">
        <v>454</v>
      </c>
      <c r="W42" s="79">
        <f>J42*60+L42</f>
        <v>230.2</v>
      </c>
      <c r="X42" s="80">
        <f>IF(W42&gt;0,(INT(POWER(305.5-W42,1.85)*0.08713)),0)</f>
        <v>258</v>
      </c>
    </row>
    <row r="43" spans="1:28" x14ac:dyDescent="0.2">
      <c r="A43" s="93"/>
      <c r="B43" s="82"/>
      <c r="C43" s="180" t="s">
        <v>83</v>
      </c>
      <c r="D43" s="83"/>
      <c r="F43" s="152">
        <v>1614</v>
      </c>
      <c r="G43" s="94">
        <v>7238</v>
      </c>
      <c r="H43" s="85">
        <v>8.1999999999999993</v>
      </c>
      <c r="I43" s="4">
        <v>439</v>
      </c>
      <c r="J43" s="86">
        <v>3</v>
      </c>
      <c r="K43" s="87" t="s">
        <v>13</v>
      </c>
      <c r="L43" s="88">
        <v>28.5</v>
      </c>
      <c r="M43" s="89">
        <v>412</v>
      </c>
      <c r="N43" s="90"/>
      <c r="O43" s="3">
        <v>0</v>
      </c>
      <c r="P43" s="90">
        <v>458</v>
      </c>
      <c r="Q43" s="3">
        <v>304</v>
      </c>
      <c r="R43" s="91"/>
      <c r="S43" s="5">
        <v>0</v>
      </c>
      <c r="T43" s="92">
        <v>9.5500000000000007</v>
      </c>
      <c r="U43" s="5">
        <v>459</v>
      </c>
      <c r="W43" s="79">
        <f>J43*60+L43</f>
        <v>208.5</v>
      </c>
      <c r="X43" s="80">
        <f>IF(W43&gt;0,(INT(POWER(305.5-W43,1.85)*0.08713)),0)</f>
        <v>412</v>
      </c>
    </row>
    <row r="44" spans="1:28" x14ac:dyDescent="0.2">
      <c r="A44" s="93"/>
      <c r="B44" s="82"/>
      <c r="C44" s="180" t="s">
        <v>84</v>
      </c>
      <c r="D44" s="83"/>
      <c r="F44" s="152">
        <v>1441</v>
      </c>
      <c r="G44" s="94">
        <v>7238</v>
      </c>
      <c r="H44" s="95">
        <v>8.3000000000000007</v>
      </c>
      <c r="I44" s="9">
        <v>413</v>
      </c>
      <c r="J44" s="96">
        <v>3</v>
      </c>
      <c r="K44" s="97" t="s">
        <v>13</v>
      </c>
      <c r="L44" s="98">
        <v>56.8</v>
      </c>
      <c r="M44" s="99">
        <v>218</v>
      </c>
      <c r="N44" s="100">
        <v>155</v>
      </c>
      <c r="O44" s="10">
        <v>426</v>
      </c>
      <c r="P44" s="100"/>
      <c r="Q44" s="10">
        <v>0</v>
      </c>
      <c r="R44" s="101">
        <v>58.95</v>
      </c>
      <c r="S44" s="11">
        <v>384</v>
      </c>
      <c r="T44" s="102"/>
      <c r="U44" s="11">
        <v>0</v>
      </c>
      <c r="W44" s="79">
        <f>J44*60+L44</f>
        <v>236.8</v>
      </c>
      <c r="X44" s="80">
        <f>IF(W44&gt;0,(INT(POWER(305.5-W44,1.85)*0.08713)),0)</f>
        <v>218</v>
      </c>
    </row>
    <row r="45" spans="1:28" ht="13.5" thickBot="1" x14ac:dyDescent="0.25">
      <c r="A45" s="103"/>
      <c r="B45" s="104"/>
      <c r="C45" s="181" t="s">
        <v>85</v>
      </c>
      <c r="D45" s="105"/>
      <c r="E45" s="70"/>
      <c r="F45" s="152">
        <v>2221</v>
      </c>
      <c r="G45" s="106">
        <v>7238</v>
      </c>
      <c r="H45" s="107">
        <v>7.7</v>
      </c>
      <c r="I45" s="6">
        <v>577</v>
      </c>
      <c r="J45" s="108">
        <v>2</v>
      </c>
      <c r="K45" s="109" t="s">
        <v>13</v>
      </c>
      <c r="L45" s="110">
        <v>56.2</v>
      </c>
      <c r="M45" s="111">
        <v>702</v>
      </c>
      <c r="N45" s="112"/>
      <c r="O45" s="7">
        <v>0</v>
      </c>
      <c r="P45" s="112">
        <v>556</v>
      </c>
      <c r="Q45" s="7">
        <v>494</v>
      </c>
      <c r="R45" s="113"/>
      <c r="S45" s="8">
        <v>0</v>
      </c>
      <c r="T45" s="114">
        <v>9.3800000000000008</v>
      </c>
      <c r="U45" s="8">
        <v>448</v>
      </c>
      <c r="W45" s="79">
        <f>J45*60+L45</f>
        <v>176.2</v>
      </c>
      <c r="X45" s="80">
        <f>IF(W45&gt;0,(INT(POWER(305.5-W45,1.85)*0.08713)),0)</f>
        <v>702</v>
      </c>
    </row>
    <row r="46" spans="1:28" ht="13.5" thickBot="1" x14ac:dyDescent="0.25">
      <c r="B46" s="115"/>
      <c r="F46" s="153"/>
      <c r="G46" s="116">
        <v>7238</v>
      </c>
      <c r="H46" s="117"/>
      <c r="I46" s="3"/>
      <c r="J46" s="58"/>
      <c r="K46" s="58"/>
      <c r="L46" s="118"/>
      <c r="M46" s="3"/>
      <c r="N46" s="58"/>
      <c r="O46" s="3"/>
      <c r="P46" s="58"/>
      <c r="Q46" s="3"/>
      <c r="R46" s="58"/>
      <c r="S46" s="3"/>
      <c r="T46" s="58"/>
      <c r="U46" s="3"/>
      <c r="W46" s="58"/>
      <c r="X46" s="58"/>
    </row>
    <row r="47" spans="1:28" ht="13.5" thickBot="1" x14ac:dyDescent="0.25">
      <c r="A47" s="119"/>
      <c r="B47" s="120">
        <v>7</v>
      </c>
      <c r="C47" s="121" t="s">
        <v>51</v>
      </c>
      <c r="D47" s="195"/>
      <c r="E47" s="184" t="s">
        <v>17</v>
      </c>
      <c r="F47" s="154">
        <v>5186</v>
      </c>
      <c r="G47" s="2">
        <v>5186</v>
      </c>
      <c r="H47" s="122"/>
      <c r="I47" s="12"/>
      <c r="J47" s="124"/>
      <c r="K47" s="123"/>
      <c r="L47" s="136"/>
      <c r="M47" s="135"/>
      <c r="N47" s="127"/>
      <c r="O47" s="12"/>
      <c r="P47" s="127"/>
      <c r="Q47" s="12"/>
      <c r="R47" s="128"/>
      <c r="S47" s="13"/>
      <c r="T47" s="130"/>
      <c r="U47" s="14"/>
      <c r="W47" s="79"/>
      <c r="X47" s="80"/>
    </row>
    <row r="48" spans="1:28" x14ac:dyDescent="0.2">
      <c r="A48" s="81"/>
      <c r="B48" s="82"/>
      <c r="C48" s="179" t="s">
        <v>54</v>
      </c>
      <c r="D48" s="83"/>
      <c r="F48" s="152">
        <v>1099</v>
      </c>
      <c r="G48" s="84">
        <v>5186</v>
      </c>
      <c r="H48" s="85">
        <v>8.8000000000000007</v>
      </c>
      <c r="I48" s="4">
        <v>295</v>
      </c>
      <c r="J48" s="86">
        <v>3</v>
      </c>
      <c r="K48" s="87" t="s">
        <v>13</v>
      </c>
      <c r="L48" s="88">
        <v>28.8</v>
      </c>
      <c r="M48" s="89">
        <v>410</v>
      </c>
      <c r="N48" s="90"/>
      <c r="O48" s="3">
        <v>0</v>
      </c>
      <c r="P48" s="90">
        <v>393</v>
      </c>
      <c r="Q48" s="3">
        <v>195</v>
      </c>
      <c r="R48" s="91">
        <v>36.93</v>
      </c>
      <c r="S48" s="5">
        <v>199</v>
      </c>
      <c r="T48" s="92"/>
      <c r="U48" s="5">
        <v>0</v>
      </c>
      <c r="W48" s="79">
        <f>J48*60+L48</f>
        <v>208.8</v>
      </c>
      <c r="X48" s="80">
        <f>IF(W48&gt;0,(INT(POWER(305.5-W48,1.85)*0.08713)),0)</f>
        <v>410</v>
      </c>
    </row>
    <row r="49" spans="1:28" x14ac:dyDescent="0.2">
      <c r="A49" s="93"/>
      <c r="B49" s="82"/>
      <c r="C49" s="180" t="s">
        <v>55</v>
      </c>
      <c r="D49" s="83"/>
      <c r="F49" s="152">
        <v>1486</v>
      </c>
      <c r="G49" s="94">
        <v>5186</v>
      </c>
      <c r="H49" s="95">
        <v>8.6</v>
      </c>
      <c r="I49" s="9">
        <v>340</v>
      </c>
      <c r="J49" s="96">
        <v>3</v>
      </c>
      <c r="K49" s="97" t="s">
        <v>13</v>
      </c>
      <c r="L49" s="98">
        <v>30.1</v>
      </c>
      <c r="M49" s="99">
        <v>400</v>
      </c>
      <c r="N49" s="100">
        <v>150</v>
      </c>
      <c r="O49" s="10">
        <v>389</v>
      </c>
      <c r="P49" s="100"/>
      <c r="Q49" s="10">
        <v>0</v>
      </c>
      <c r="R49" s="101"/>
      <c r="S49" s="11">
        <v>0</v>
      </c>
      <c r="T49" s="102">
        <v>7.84</v>
      </c>
      <c r="U49" s="11">
        <v>357</v>
      </c>
      <c r="W49" s="79">
        <f>J49*60+L49</f>
        <v>210.1</v>
      </c>
      <c r="X49" s="80">
        <f>IF(W49&gt;0,(INT(POWER(305.5-W49,1.85)*0.08713)),0)</f>
        <v>400</v>
      </c>
    </row>
    <row r="50" spans="1:28" x14ac:dyDescent="0.2">
      <c r="A50" s="93"/>
      <c r="B50" s="82"/>
      <c r="C50" s="180" t="s">
        <v>56</v>
      </c>
      <c r="D50" s="83"/>
      <c r="F50" s="152">
        <v>1160</v>
      </c>
      <c r="G50" s="94">
        <v>5186</v>
      </c>
      <c r="H50" s="85">
        <v>8.3000000000000007</v>
      </c>
      <c r="I50" s="4">
        <v>413</v>
      </c>
      <c r="J50" s="86">
        <v>3</v>
      </c>
      <c r="K50" s="87" t="s">
        <v>13</v>
      </c>
      <c r="L50" s="88">
        <v>32.299999999999997</v>
      </c>
      <c r="M50" s="89">
        <v>383</v>
      </c>
      <c r="N50" s="90"/>
      <c r="O50" s="3">
        <v>0</v>
      </c>
      <c r="P50" s="90">
        <v>412</v>
      </c>
      <c r="Q50" s="3">
        <v>225</v>
      </c>
      <c r="R50" s="91">
        <v>29.49</v>
      </c>
      <c r="S50" s="5">
        <v>139</v>
      </c>
      <c r="T50" s="92"/>
      <c r="U50" s="5">
        <v>0</v>
      </c>
      <c r="W50" s="79">
        <f>J50*60+L50</f>
        <v>212.3</v>
      </c>
      <c r="X50" s="80">
        <f>IF(W50&gt;0,(INT(POWER(305.5-W50,1.85)*0.08713)),0)</f>
        <v>383</v>
      </c>
    </row>
    <row r="51" spans="1:28" x14ac:dyDescent="0.2">
      <c r="A51" s="93"/>
      <c r="B51" s="82"/>
      <c r="C51" s="180" t="s">
        <v>57</v>
      </c>
      <c r="D51" s="83"/>
      <c r="F51" s="152">
        <v>1375</v>
      </c>
      <c r="G51" s="94">
        <v>5186</v>
      </c>
      <c r="H51" s="95">
        <v>8.4</v>
      </c>
      <c r="I51" s="9">
        <v>388</v>
      </c>
      <c r="J51" s="96">
        <v>3</v>
      </c>
      <c r="K51" s="97" t="s">
        <v>13</v>
      </c>
      <c r="L51" s="98">
        <v>49.6</v>
      </c>
      <c r="M51" s="99">
        <v>262</v>
      </c>
      <c r="N51" s="100">
        <v>140</v>
      </c>
      <c r="O51" s="10">
        <v>317</v>
      </c>
      <c r="P51" s="100"/>
      <c r="Q51" s="10">
        <v>0</v>
      </c>
      <c r="R51" s="101"/>
      <c r="S51" s="11">
        <v>0</v>
      </c>
      <c r="T51" s="102">
        <v>8.6999999999999993</v>
      </c>
      <c r="U51" s="11">
        <v>408</v>
      </c>
      <c r="W51" s="79">
        <f>J51*60+L51</f>
        <v>229.6</v>
      </c>
      <c r="X51" s="80">
        <f>IF(W51&gt;0,(INT(POWER(305.5-W51,1.85)*0.08713)),0)</f>
        <v>262</v>
      </c>
    </row>
    <row r="52" spans="1:28" ht="13.5" thickBot="1" x14ac:dyDescent="0.25">
      <c r="A52" s="103"/>
      <c r="B52" s="104"/>
      <c r="C52" s="181" t="s">
        <v>58</v>
      </c>
      <c r="D52" s="105"/>
      <c r="E52" s="70"/>
      <c r="F52" s="152">
        <v>1165</v>
      </c>
      <c r="G52" s="106">
        <v>5186</v>
      </c>
      <c r="H52" s="107">
        <v>8.5</v>
      </c>
      <c r="I52" s="6">
        <v>364</v>
      </c>
      <c r="J52" s="108">
        <v>3</v>
      </c>
      <c r="K52" s="109" t="s">
        <v>13</v>
      </c>
      <c r="L52" s="110">
        <v>39.9</v>
      </c>
      <c r="M52" s="111">
        <v>327</v>
      </c>
      <c r="N52" s="112"/>
      <c r="O52" s="7">
        <v>0</v>
      </c>
      <c r="P52" s="112">
        <v>427</v>
      </c>
      <c r="Q52" s="7">
        <v>250</v>
      </c>
      <c r="R52" s="113">
        <v>40.03</v>
      </c>
      <c r="S52" s="8">
        <v>224</v>
      </c>
      <c r="T52" s="114"/>
      <c r="U52" s="8">
        <v>0</v>
      </c>
      <c r="W52" s="79">
        <f>J52*60+L52</f>
        <v>219.9</v>
      </c>
      <c r="X52" s="80">
        <f>IF(W52&gt;0,(INT(POWER(305.5-W52,1.85)*0.08713)),0)</f>
        <v>327</v>
      </c>
    </row>
    <row r="53" spans="1:28" ht="13.5" thickBot="1" x14ac:dyDescent="0.25">
      <c r="B53" s="115"/>
      <c r="F53" s="153"/>
      <c r="G53" s="116">
        <v>5186</v>
      </c>
      <c r="H53" s="117"/>
      <c r="I53" s="3"/>
      <c r="J53" s="58"/>
      <c r="K53" s="58"/>
      <c r="L53" s="118"/>
      <c r="M53" s="3"/>
      <c r="N53" s="58"/>
      <c r="O53" s="3"/>
      <c r="P53" s="58"/>
      <c r="Q53" s="3"/>
      <c r="R53" s="58"/>
      <c r="S53" s="3"/>
      <c r="T53" s="58"/>
      <c r="U53" s="3"/>
      <c r="W53" s="58"/>
      <c r="X53" s="58"/>
    </row>
    <row r="54" spans="1:28" ht="13.5" thickBot="1" x14ac:dyDescent="0.25">
      <c r="A54" s="119"/>
      <c r="B54" s="120">
        <v>8</v>
      </c>
      <c r="C54" s="121" t="s">
        <v>86</v>
      </c>
      <c r="D54" s="195"/>
      <c r="E54" s="184" t="s">
        <v>17</v>
      </c>
      <c r="F54" s="154">
        <v>0</v>
      </c>
      <c r="G54" s="2">
        <v>0</v>
      </c>
      <c r="H54" s="122"/>
      <c r="I54" s="12"/>
      <c r="J54" s="124"/>
      <c r="K54" s="123"/>
      <c r="L54" s="136"/>
      <c r="M54" s="135"/>
      <c r="N54" s="127"/>
      <c r="O54" s="12"/>
      <c r="P54" s="127"/>
      <c r="Q54" s="12"/>
      <c r="R54" s="128"/>
      <c r="S54" s="13"/>
      <c r="T54" s="130"/>
      <c r="U54" s="14"/>
      <c r="W54" s="79"/>
      <c r="X54" s="80"/>
    </row>
    <row r="55" spans="1:28" x14ac:dyDescent="0.2">
      <c r="A55" s="81"/>
      <c r="B55" s="82"/>
      <c r="C55" s="179"/>
      <c r="D55" s="83"/>
      <c r="F55" s="152">
        <v>0</v>
      </c>
      <c r="G55" s="84">
        <v>0</v>
      </c>
      <c r="H55" s="85"/>
      <c r="I55" s="4">
        <v>0</v>
      </c>
      <c r="J55" s="86"/>
      <c r="K55" s="87" t="s">
        <v>13</v>
      </c>
      <c r="L55" s="88"/>
      <c r="M55" s="89">
        <v>0</v>
      </c>
      <c r="N55" s="90"/>
      <c r="O55" s="3">
        <v>0</v>
      </c>
      <c r="P55" s="90"/>
      <c r="Q55" s="3">
        <v>0</v>
      </c>
      <c r="R55" s="91"/>
      <c r="S55" s="5">
        <v>0</v>
      </c>
      <c r="T55" s="92"/>
      <c r="U55" s="5">
        <v>0</v>
      </c>
      <c r="W55" s="79">
        <f>J55*60+L55</f>
        <v>0</v>
      </c>
      <c r="X55" s="80">
        <f>IF(W55&gt;0,(INT(POWER(305.5-W55,1.85)*0.08713)),0)</f>
        <v>0</v>
      </c>
    </row>
    <row r="56" spans="1:28" x14ac:dyDescent="0.2">
      <c r="A56" s="93"/>
      <c r="B56" s="82"/>
      <c r="C56" s="180"/>
      <c r="D56" s="83"/>
      <c r="F56" s="152">
        <v>0</v>
      </c>
      <c r="G56" s="94">
        <v>0</v>
      </c>
      <c r="H56" s="95"/>
      <c r="I56" s="9">
        <v>0</v>
      </c>
      <c r="J56" s="96"/>
      <c r="K56" s="97" t="s">
        <v>13</v>
      </c>
      <c r="L56" s="98"/>
      <c r="M56" s="99">
        <v>0</v>
      </c>
      <c r="N56" s="100"/>
      <c r="O56" s="10">
        <v>0</v>
      </c>
      <c r="P56" s="100"/>
      <c r="Q56" s="10">
        <v>0</v>
      </c>
      <c r="R56" s="101"/>
      <c r="S56" s="11">
        <v>0</v>
      </c>
      <c r="T56" s="102"/>
      <c r="U56" s="11">
        <v>0</v>
      </c>
      <c r="W56" s="79">
        <f>J56*60+L56</f>
        <v>0</v>
      </c>
      <c r="X56" s="80">
        <f>IF(W56&gt;0,(INT(POWER(305.5-W56,1.85)*0.08713)),0)</f>
        <v>0</v>
      </c>
    </row>
    <row r="57" spans="1:28" x14ac:dyDescent="0.2">
      <c r="A57" s="93"/>
      <c r="B57" s="82"/>
      <c r="C57" s="180"/>
      <c r="D57" s="83"/>
      <c r="F57" s="152">
        <v>0</v>
      </c>
      <c r="G57" s="94">
        <v>0</v>
      </c>
      <c r="H57" s="85"/>
      <c r="I57" s="4">
        <v>0</v>
      </c>
      <c r="J57" s="86"/>
      <c r="K57" s="87" t="s">
        <v>13</v>
      </c>
      <c r="L57" s="88"/>
      <c r="M57" s="89">
        <v>0</v>
      </c>
      <c r="N57" s="90"/>
      <c r="O57" s="3">
        <v>0</v>
      </c>
      <c r="P57" s="90"/>
      <c r="Q57" s="3">
        <v>0</v>
      </c>
      <c r="R57" s="91"/>
      <c r="S57" s="5">
        <v>0</v>
      </c>
      <c r="T57" s="92"/>
      <c r="U57" s="5">
        <v>0</v>
      </c>
      <c r="W57" s="79">
        <f>J57*60+L57</f>
        <v>0</v>
      </c>
      <c r="X57" s="80">
        <f>IF(W57&gt;0,(INT(POWER(305.5-W57,1.85)*0.08713)),0)</f>
        <v>0</v>
      </c>
    </row>
    <row r="58" spans="1:28" x14ac:dyDescent="0.2">
      <c r="A58" s="93"/>
      <c r="B58" s="82"/>
      <c r="C58" s="180"/>
      <c r="D58" s="83"/>
      <c r="F58" s="152">
        <v>0</v>
      </c>
      <c r="G58" s="94">
        <v>0</v>
      </c>
      <c r="H58" s="95"/>
      <c r="I58" s="9">
        <v>0</v>
      </c>
      <c r="J58" s="96"/>
      <c r="K58" s="97" t="s">
        <v>13</v>
      </c>
      <c r="L58" s="98"/>
      <c r="M58" s="99">
        <v>0</v>
      </c>
      <c r="N58" s="100"/>
      <c r="O58" s="10">
        <v>0</v>
      </c>
      <c r="P58" s="100"/>
      <c r="Q58" s="10">
        <v>0</v>
      </c>
      <c r="R58" s="101"/>
      <c r="S58" s="11">
        <v>0</v>
      </c>
      <c r="T58" s="102"/>
      <c r="U58" s="11">
        <v>0</v>
      </c>
      <c r="W58" s="79">
        <f>J58*60+L58</f>
        <v>0</v>
      </c>
      <c r="X58" s="80">
        <f>IF(W58&gt;0,(INT(POWER(305.5-W58,1.85)*0.08713)),0)</f>
        <v>0</v>
      </c>
    </row>
    <row r="59" spans="1:28" ht="13.5" thickBot="1" x14ac:dyDescent="0.25">
      <c r="A59" s="103"/>
      <c r="B59" s="104"/>
      <c r="C59" s="181"/>
      <c r="D59" s="105"/>
      <c r="E59" s="70"/>
      <c r="F59" s="152">
        <v>0</v>
      </c>
      <c r="G59" s="106">
        <v>0</v>
      </c>
      <c r="H59" s="107"/>
      <c r="I59" s="6">
        <v>0</v>
      </c>
      <c r="J59" s="108"/>
      <c r="K59" s="109" t="s">
        <v>13</v>
      </c>
      <c r="L59" s="110"/>
      <c r="M59" s="111">
        <v>0</v>
      </c>
      <c r="N59" s="112"/>
      <c r="O59" s="7">
        <v>0</v>
      </c>
      <c r="P59" s="112"/>
      <c r="Q59" s="7">
        <v>0</v>
      </c>
      <c r="R59" s="113"/>
      <c r="S59" s="8">
        <v>0</v>
      </c>
      <c r="T59" s="114"/>
      <c r="U59" s="8">
        <v>0</v>
      </c>
      <c r="W59" s="79">
        <f>J59*60+L59</f>
        <v>0</v>
      </c>
      <c r="X59" s="80">
        <f>IF(W59&gt;0,(INT(POWER(305.5-W59,1.85)*0.08713)),0)</f>
        <v>0</v>
      </c>
    </row>
    <row r="60" spans="1:28" ht="13.5" thickBot="1" x14ac:dyDescent="0.25">
      <c r="F60" s="155"/>
      <c r="G60" s="116">
        <v>0</v>
      </c>
      <c r="W60" s="58"/>
      <c r="X60" s="58"/>
    </row>
    <row r="61" spans="1:28" ht="13.5" thickBot="1" x14ac:dyDescent="0.25">
      <c r="A61" s="119"/>
      <c r="B61" s="120">
        <v>9</v>
      </c>
      <c r="C61" s="121" t="s">
        <v>76</v>
      </c>
      <c r="D61" s="195"/>
      <c r="E61" s="184" t="s">
        <v>17</v>
      </c>
      <c r="F61" s="154">
        <v>0</v>
      </c>
      <c r="G61" s="2">
        <v>0</v>
      </c>
      <c r="H61" s="122"/>
      <c r="I61" s="12"/>
      <c r="J61" s="124"/>
      <c r="K61" s="123"/>
      <c r="L61" s="136"/>
      <c r="M61" s="135"/>
      <c r="N61" s="127"/>
      <c r="O61" s="12"/>
      <c r="P61" s="127"/>
      <c r="Q61" s="12"/>
      <c r="R61" s="128"/>
      <c r="S61" s="13"/>
      <c r="T61" s="130"/>
      <c r="U61" s="14"/>
      <c r="W61" s="58"/>
      <c r="X61" s="58"/>
      <c r="Y61" s="177" t="s">
        <v>37</v>
      </c>
      <c r="Z61" s="178"/>
      <c r="AA61" s="177"/>
      <c r="AB61" s="177"/>
    </row>
    <row r="62" spans="1:28" x14ac:dyDescent="0.2">
      <c r="A62" s="81"/>
      <c r="B62" s="82"/>
      <c r="C62" s="179"/>
      <c r="D62" s="83"/>
      <c r="F62" s="152">
        <v>0</v>
      </c>
      <c r="G62" s="84">
        <v>0</v>
      </c>
      <c r="H62" s="85"/>
      <c r="I62" s="4">
        <v>0</v>
      </c>
      <c r="J62" s="86"/>
      <c r="K62" s="87" t="s">
        <v>13</v>
      </c>
      <c r="L62" s="88"/>
      <c r="M62" s="89">
        <v>0</v>
      </c>
      <c r="N62" s="90"/>
      <c r="O62" s="3">
        <v>0</v>
      </c>
      <c r="P62" s="90"/>
      <c r="Q62" s="3">
        <v>0</v>
      </c>
      <c r="R62" s="91"/>
      <c r="S62" s="5">
        <v>0</v>
      </c>
      <c r="T62" s="92"/>
      <c r="U62" s="5">
        <v>0</v>
      </c>
      <c r="W62" s="79">
        <f>J62*60+L62</f>
        <v>0</v>
      </c>
      <c r="X62" s="80">
        <f>IF(W62&gt;0,(INT(POWER(305.5-W62,1.85)*0.08713)),0)</f>
        <v>0</v>
      </c>
      <c r="Y62" s="177"/>
      <c r="Z62" s="177"/>
      <c r="AA62" s="177"/>
      <c r="AB62" s="177"/>
    </row>
    <row r="63" spans="1:28" x14ac:dyDescent="0.2">
      <c r="A63" s="93"/>
      <c r="B63" s="82"/>
      <c r="C63" s="180"/>
      <c r="D63" s="83"/>
      <c r="F63" s="152">
        <v>0</v>
      </c>
      <c r="G63" s="94">
        <v>0</v>
      </c>
      <c r="H63" s="95"/>
      <c r="I63" s="9">
        <v>0</v>
      </c>
      <c r="J63" s="96"/>
      <c r="K63" s="97" t="s">
        <v>13</v>
      </c>
      <c r="L63" s="98"/>
      <c r="M63" s="99">
        <v>0</v>
      </c>
      <c r="N63" s="100"/>
      <c r="O63" s="10">
        <v>0</v>
      </c>
      <c r="P63" s="100"/>
      <c r="Q63" s="10">
        <v>0</v>
      </c>
      <c r="R63" s="101"/>
      <c r="S63" s="11">
        <v>0</v>
      </c>
      <c r="T63" s="102"/>
      <c r="U63" s="11">
        <v>0</v>
      </c>
      <c r="W63" s="79">
        <f>J63*60+L63</f>
        <v>0</v>
      </c>
      <c r="X63" s="80">
        <f>IF(W63&gt;0,(INT(POWER(305.5-W63,1.85)*0.08713)),0)</f>
        <v>0</v>
      </c>
      <c r="Y63" s="177" t="s">
        <v>36</v>
      </c>
      <c r="Z63" s="177"/>
      <c r="AA63" s="177"/>
      <c r="AB63" s="177"/>
    </row>
    <row r="64" spans="1:28" x14ac:dyDescent="0.2">
      <c r="A64" s="93"/>
      <c r="B64" s="82"/>
      <c r="C64" s="180"/>
      <c r="D64" s="83"/>
      <c r="F64" s="152">
        <v>0</v>
      </c>
      <c r="G64" s="94">
        <v>0</v>
      </c>
      <c r="H64" s="85"/>
      <c r="I64" s="4">
        <v>0</v>
      </c>
      <c r="J64" s="86"/>
      <c r="K64" s="87" t="s">
        <v>13</v>
      </c>
      <c r="L64" s="88"/>
      <c r="M64" s="89">
        <v>0</v>
      </c>
      <c r="N64" s="90"/>
      <c r="O64" s="3">
        <v>0</v>
      </c>
      <c r="P64" s="90"/>
      <c r="Q64" s="3">
        <v>0</v>
      </c>
      <c r="R64" s="91"/>
      <c r="S64" s="5">
        <v>0</v>
      </c>
      <c r="T64" s="92"/>
      <c r="U64" s="5">
        <v>0</v>
      </c>
      <c r="W64" s="79">
        <f>J64*60+L64</f>
        <v>0</v>
      </c>
      <c r="X64" s="80">
        <f>IF(W64&gt;0,(INT(POWER(305.5-W64,1.85)*0.08713)),0)</f>
        <v>0</v>
      </c>
      <c r="Y64" s="177"/>
      <c r="Z64" s="177"/>
      <c r="AA64" s="177"/>
      <c r="AB64" s="177"/>
    </row>
    <row r="65" spans="1:28" x14ac:dyDescent="0.2">
      <c r="A65" s="93"/>
      <c r="B65" s="82"/>
      <c r="C65" s="180"/>
      <c r="D65" s="83"/>
      <c r="F65" s="152">
        <v>0</v>
      </c>
      <c r="G65" s="94">
        <v>0</v>
      </c>
      <c r="H65" s="95"/>
      <c r="I65" s="9">
        <v>0</v>
      </c>
      <c r="J65" s="96"/>
      <c r="K65" s="97" t="s">
        <v>13</v>
      </c>
      <c r="L65" s="98"/>
      <c r="M65" s="99">
        <v>0</v>
      </c>
      <c r="N65" s="100"/>
      <c r="O65" s="10">
        <v>0</v>
      </c>
      <c r="P65" s="100"/>
      <c r="Q65" s="10">
        <v>0</v>
      </c>
      <c r="R65" s="101"/>
      <c r="S65" s="11">
        <v>0</v>
      </c>
      <c r="T65" s="102"/>
      <c r="U65" s="11">
        <v>0</v>
      </c>
      <c r="W65" s="79">
        <f>J65*60+L65</f>
        <v>0</v>
      </c>
      <c r="X65" s="80">
        <f>IF(W65&gt;0,(INT(POWER(305.5-W65,1.85)*0.08713)),0)</f>
        <v>0</v>
      </c>
      <c r="Y65" s="177" t="s">
        <v>38</v>
      </c>
      <c r="Z65" s="177"/>
      <c r="AA65" s="177"/>
      <c r="AB65" s="177"/>
    </row>
    <row r="66" spans="1:28" ht="13.5" thickBot="1" x14ac:dyDescent="0.25">
      <c r="A66" s="103"/>
      <c r="B66" s="104"/>
      <c r="C66" s="181"/>
      <c r="D66" s="105"/>
      <c r="E66" s="70"/>
      <c r="F66" s="152">
        <v>0</v>
      </c>
      <c r="G66" s="106">
        <v>0</v>
      </c>
      <c r="H66" s="107"/>
      <c r="I66" s="6">
        <v>0</v>
      </c>
      <c r="J66" s="108"/>
      <c r="K66" s="109" t="s">
        <v>13</v>
      </c>
      <c r="L66" s="110"/>
      <c r="M66" s="111">
        <v>0</v>
      </c>
      <c r="N66" s="112"/>
      <c r="O66" s="7">
        <v>0</v>
      </c>
      <c r="P66" s="112"/>
      <c r="Q66" s="7">
        <v>0</v>
      </c>
      <c r="R66" s="113"/>
      <c r="S66" s="8">
        <v>0</v>
      </c>
      <c r="T66" s="114"/>
      <c r="U66" s="8">
        <v>0</v>
      </c>
      <c r="W66" s="79">
        <f>J66*60+L66</f>
        <v>0</v>
      </c>
      <c r="X66" s="80">
        <f>IF(W66&gt;0,(INT(POWER(305.5-W66,1.85)*0.08713)),0)</f>
        <v>0</v>
      </c>
    </row>
    <row r="67" spans="1:28" ht="13.5" thickBot="1" x14ac:dyDescent="0.25">
      <c r="F67" s="155"/>
      <c r="W67" s="58"/>
      <c r="X67" s="58"/>
    </row>
    <row r="68" spans="1:28" ht="13.5" thickBot="1" x14ac:dyDescent="0.25">
      <c r="A68" s="119"/>
      <c r="B68" s="120">
        <v>10</v>
      </c>
      <c r="C68" s="121" t="s">
        <v>78</v>
      </c>
      <c r="D68" s="195"/>
      <c r="E68" s="184" t="s">
        <v>17</v>
      </c>
      <c r="F68" s="154">
        <f>SUM(F69:F73)-MIN(F69:F73)</f>
        <v>0</v>
      </c>
      <c r="G68" s="2">
        <f>F68</f>
        <v>0</v>
      </c>
      <c r="H68" s="122"/>
      <c r="I68" s="12"/>
      <c r="J68" s="124"/>
      <c r="K68" s="123"/>
      <c r="L68" s="136"/>
      <c r="M68" s="135"/>
      <c r="N68" s="127"/>
      <c r="O68" s="12"/>
      <c r="P68" s="127"/>
      <c r="Q68" s="12"/>
      <c r="R68" s="128"/>
      <c r="S68" s="13"/>
      <c r="T68" s="130"/>
      <c r="U68" s="14"/>
      <c r="W68" s="58"/>
      <c r="X68" s="58"/>
    </row>
    <row r="69" spans="1:28" x14ac:dyDescent="0.2">
      <c r="A69" s="81"/>
      <c r="B69" s="82"/>
      <c r="C69" s="179"/>
      <c r="D69" s="83"/>
      <c r="F69" s="152">
        <f>I69+M69+O69+Q69+S69+U69</f>
        <v>0</v>
      </c>
      <c r="G69" s="84">
        <f>F68</f>
        <v>0</v>
      </c>
      <c r="H69" s="85"/>
      <c r="I69" s="4">
        <f>IF(AND(H69&gt;6.8, H69&lt;11.3),IF(B$5=1,ROUNDDOWN(58.015*(11.26-H69)^1.81,0),ROUNDDOWN(58.015*(11.5-H69)^1.81,)),0)</f>
        <v>0</v>
      </c>
      <c r="J69" s="86"/>
      <c r="K69" s="87" t="s">
        <v>13</v>
      </c>
      <c r="L69" s="88"/>
      <c r="M69" s="89">
        <f>X69</f>
        <v>0</v>
      </c>
      <c r="N69" s="90"/>
      <c r="O69" s="3">
        <f>IF( AND(N69&gt;75),ROUNDDOWN(0.8465*(N69-75)^1.42,0),0)</f>
        <v>0</v>
      </c>
      <c r="P69" s="90"/>
      <c r="Q69" s="3">
        <f>IF( AND(P69&gt;210),ROUNDDOWN(0.14354*(P69-220)^1.4,0),0)</f>
        <v>0</v>
      </c>
      <c r="R69" s="91"/>
      <c r="S69" s="5">
        <f>IF( AND(R69&gt;10),ROUNDDOWN(5.33*(R69-10)^1.1,0),0)</f>
        <v>0</v>
      </c>
      <c r="T69" s="92"/>
      <c r="U69" s="5">
        <f>IF( AND(T69&gt;1.5),ROUNDDOWN(51.39*(T69-1.5)^1.05,0),0)</f>
        <v>0</v>
      </c>
      <c r="W69" s="79">
        <f>J69*60+L69</f>
        <v>0</v>
      </c>
      <c r="X69" s="80">
        <f>IF(W69&gt;0,(INT(POWER(305.5-W69,1.85)*0.08713)),0)</f>
        <v>0</v>
      </c>
    </row>
    <row r="70" spans="1:28" x14ac:dyDescent="0.2">
      <c r="A70" s="93"/>
      <c r="B70" s="82"/>
      <c r="C70" s="180"/>
      <c r="D70" s="83"/>
      <c r="F70" s="152">
        <f>I70+M70+O70+Q70+S70+U70</f>
        <v>0</v>
      </c>
      <c r="G70" s="94">
        <f>F68</f>
        <v>0</v>
      </c>
      <c r="H70" s="95"/>
      <c r="I70" s="9">
        <f>IF(AND(H70&gt;6.8, H70&lt;11.3),IF(B$5=1,ROUNDDOWN(58.015*(11.26-H70)^1.81,0),ROUNDDOWN(58.015*(11.5-H70)^1.81,)),0)</f>
        <v>0</v>
      </c>
      <c r="J70" s="96"/>
      <c r="K70" s="97" t="s">
        <v>13</v>
      </c>
      <c r="L70" s="98"/>
      <c r="M70" s="99">
        <f>X70</f>
        <v>0</v>
      </c>
      <c r="N70" s="100"/>
      <c r="O70" s="10">
        <f>IF( AND(N70&gt;75),ROUNDDOWN(0.8465*(N70-75)^1.42,0),0)</f>
        <v>0</v>
      </c>
      <c r="P70" s="100"/>
      <c r="Q70" s="10">
        <f>IF( AND(P70&gt;210),ROUNDDOWN(0.14354*(P70-220)^1.4,0),0)</f>
        <v>0</v>
      </c>
      <c r="R70" s="101"/>
      <c r="S70" s="11">
        <f>IF( AND(R70&gt;10),ROUNDDOWN(5.33*(R70-10)^1.1,0),0)</f>
        <v>0</v>
      </c>
      <c r="T70" s="102"/>
      <c r="U70" s="11">
        <f>IF( AND(T70&gt;1.5),ROUNDDOWN(51.39*(T70-1.5)^1.05,0),0)</f>
        <v>0</v>
      </c>
      <c r="W70" s="79">
        <f>J70*60+L70</f>
        <v>0</v>
      </c>
      <c r="X70" s="80">
        <f>IF(W70&gt;0,(INT(POWER(305.5-W70,1.85)*0.08713)),0)</f>
        <v>0</v>
      </c>
    </row>
    <row r="71" spans="1:28" x14ac:dyDescent="0.2">
      <c r="A71" s="93"/>
      <c r="B71" s="82"/>
      <c r="C71" s="180"/>
      <c r="D71" s="83"/>
      <c r="F71" s="152">
        <f>I71+M71+O71+Q71+S71+U71</f>
        <v>0</v>
      </c>
      <c r="G71" s="94">
        <f>F68</f>
        <v>0</v>
      </c>
      <c r="H71" s="85"/>
      <c r="I71" s="4">
        <f>IF(AND(H71&gt;6.8, H71&lt;11.3),IF(B$5=1,ROUNDDOWN(58.015*(11.26-H71)^1.81,0),ROUNDDOWN(58.015*(11.5-H71)^1.81,)),0)</f>
        <v>0</v>
      </c>
      <c r="J71" s="86"/>
      <c r="K71" s="87" t="s">
        <v>13</v>
      </c>
      <c r="L71" s="88"/>
      <c r="M71" s="89">
        <f>X71</f>
        <v>0</v>
      </c>
      <c r="N71" s="90"/>
      <c r="O71" s="3">
        <f>IF( AND(N71&gt;75),ROUNDDOWN(0.8465*(N71-75)^1.42,0),0)</f>
        <v>0</v>
      </c>
      <c r="P71" s="90"/>
      <c r="Q71" s="3">
        <f>IF( AND(P71&gt;210),ROUNDDOWN(0.14354*(P71-220)^1.4,0),0)</f>
        <v>0</v>
      </c>
      <c r="R71" s="91"/>
      <c r="S71" s="5">
        <f>IF( AND(R71&gt;10),ROUNDDOWN(5.33*(R71-10)^1.1,0),0)</f>
        <v>0</v>
      </c>
      <c r="T71" s="92"/>
      <c r="U71" s="5">
        <f>IF( AND(T71&gt;1.5),ROUNDDOWN(51.39*(T71-1.5)^1.05,0),0)</f>
        <v>0</v>
      </c>
      <c r="W71" s="79">
        <f>J71*60+L71</f>
        <v>0</v>
      </c>
      <c r="X71" s="80">
        <f>IF(W71&gt;0,(INT(POWER(305.5-W71,1.85)*0.08713)),0)</f>
        <v>0</v>
      </c>
    </row>
    <row r="72" spans="1:28" x14ac:dyDescent="0.2">
      <c r="A72" s="93"/>
      <c r="B72" s="82"/>
      <c r="C72" s="180"/>
      <c r="D72" s="83"/>
      <c r="F72" s="152">
        <f>I72+M72+O72+Q72+S72+U72</f>
        <v>0</v>
      </c>
      <c r="G72" s="94">
        <f>F68</f>
        <v>0</v>
      </c>
      <c r="H72" s="95"/>
      <c r="I72" s="9">
        <f>IF(AND(H72&gt;6.8, H72&lt;11.3),IF(B$5=1,ROUNDDOWN(58.015*(11.26-H72)^1.81,0),ROUNDDOWN(58.015*(11.5-H72)^1.81,)),0)</f>
        <v>0</v>
      </c>
      <c r="J72" s="96"/>
      <c r="K72" s="97" t="s">
        <v>13</v>
      </c>
      <c r="L72" s="98"/>
      <c r="M72" s="99">
        <f>X72</f>
        <v>0</v>
      </c>
      <c r="N72" s="100"/>
      <c r="O72" s="10">
        <f>IF( AND(N72&gt;75),ROUNDDOWN(0.8465*(N72-75)^1.42,0),0)</f>
        <v>0</v>
      </c>
      <c r="P72" s="100"/>
      <c r="Q72" s="10">
        <f>IF( AND(P72&gt;210),ROUNDDOWN(0.14354*(P72-220)^1.4,0),0)</f>
        <v>0</v>
      </c>
      <c r="R72" s="101"/>
      <c r="S72" s="11">
        <f>IF( AND(R72&gt;10),ROUNDDOWN(5.33*(R72-10)^1.1,0),0)</f>
        <v>0</v>
      </c>
      <c r="T72" s="102"/>
      <c r="U72" s="11">
        <f>IF( AND(T72&gt;1.5),ROUNDDOWN(51.39*(T72-1.5)^1.05,0),0)</f>
        <v>0</v>
      </c>
      <c r="W72" s="79">
        <f>J72*60+L72</f>
        <v>0</v>
      </c>
      <c r="X72" s="80">
        <f>IF(W72&gt;0,(INT(POWER(305.5-W72,1.85)*0.08713)),0)</f>
        <v>0</v>
      </c>
    </row>
    <row r="73" spans="1:28" ht="13.5" thickBot="1" x14ac:dyDescent="0.25">
      <c r="A73" s="103"/>
      <c r="B73" s="104"/>
      <c r="C73" s="181"/>
      <c r="D73" s="105"/>
      <c r="E73" s="70"/>
      <c r="F73" s="152">
        <f>I73+M73+O73+Q73+S73+U73</f>
        <v>0</v>
      </c>
      <c r="G73" s="106">
        <f>F68</f>
        <v>0</v>
      </c>
      <c r="H73" s="107"/>
      <c r="I73" s="6">
        <f>IF(AND(H73&gt;6.8, H73&lt;11.3),IF(B$5=1,ROUNDDOWN(58.015*(11.26-H73)^1.81,0),ROUNDDOWN(58.015*(11.5-H73)^1.81,)),0)</f>
        <v>0</v>
      </c>
      <c r="J73" s="108"/>
      <c r="K73" s="109" t="s">
        <v>13</v>
      </c>
      <c r="L73" s="110"/>
      <c r="M73" s="111">
        <f>X73</f>
        <v>0</v>
      </c>
      <c r="N73" s="112"/>
      <c r="O73" s="7">
        <f>IF( AND(N73&gt;75),ROUNDDOWN(0.8465*(N73-75)^1.42,0),0)</f>
        <v>0</v>
      </c>
      <c r="P73" s="112"/>
      <c r="Q73" s="7">
        <f>IF( AND(P73&gt;210),ROUNDDOWN(0.14354*(P73-220)^1.4,0),0)</f>
        <v>0</v>
      </c>
      <c r="R73" s="113"/>
      <c r="S73" s="8">
        <f>IF( AND(R73&gt;10),ROUNDDOWN(5.33*(R73-10)^1.1,0),0)</f>
        <v>0</v>
      </c>
      <c r="T73" s="114"/>
      <c r="U73" s="8">
        <f>IF( AND(T73&gt;1.5),ROUNDDOWN(51.39*(T73-1.5)^1.05,0),0)</f>
        <v>0</v>
      </c>
      <c r="W73" s="79">
        <f>J73*60+L73</f>
        <v>0</v>
      </c>
      <c r="X73" s="80">
        <f>IF(W73&gt;0,(INT(POWER(305.5-W73,1.85)*0.08713)),0)</f>
        <v>0</v>
      </c>
    </row>
    <row r="74" spans="1:28" ht="13.5" thickBot="1" x14ac:dyDescent="0.25">
      <c r="F74" s="155"/>
      <c r="W74" s="58"/>
      <c r="X74" s="58"/>
    </row>
    <row r="75" spans="1:28" ht="13.5" thickBot="1" x14ac:dyDescent="0.25">
      <c r="A75" s="119"/>
      <c r="B75" s="120">
        <v>11</v>
      </c>
      <c r="C75" s="121" t="s">
        <v>77</v>
      </c>
      <c r="D75" s="195"/>
      <c r="E75" s="184" t="s">
        <v>17</v>
      </c>
      <c r="F75" s="154">
        <f>SUM(F76:F80)-MIN(F76:F80)</f>
        <v>0</v>
      </c>
      <c r="G75" s="2">
        <f>F75</f>
        <v>0</v>
      </c>
      <c r="H75" s="122"/>
      <c r="I75" s="12"/>
      <c r="J75" s="124"/>
      <c r="K75" s="123"/>
      <c r="L75" s="136"/>
      <c r="M75" s="135"/>
      <c r="N75" s="127"/>
      <c r="O75" s="12"/>
      <c r="P75" s="127"/>
      <c r="Q75" s="12"/>
      <c r="R75" s="128"/>
      <c r="S75" s="13"/>
      <c r="T75" s="130"/>
      <c r="U75" s="14"/>
      <c r="W75" s="58"/>
      <c r="X75" s="58"/>
    </row>
    <row r="76" spans="1:28" x14ac:dyDescent="0.2">
      <c r="A76" s="81"/>
      <c r="B76" s="82"/>
      <c r="C76" s="179"/>
      <c r="D76" s="83"/>
      <c r="F76" s="152">
        <f>I76+M76+O76+Q76+S76+U76</f>
        <v>0</v>
      </c>
      <c r="G76" s="84">
        <f>F75</f>
        <v>0</v>
      </c>
      <c r="H76" s="85"/>
      <c r="I76" s="4">
        <f>IF(AND(H76&gt;6.8, H76&lt;11.3),IF(B$5=1,ROUNDDOWN(58.015*(11.26-H76)^1.81,0),ROUNDDOWN(58.015*(11.5-H76)^1.81,)),0)</f>
        <v>0</v>
      </c>
      <c r="J76" s="86"/>
      <c r="K76" s="87" t="s">
        <v>13</v>
      </c>
      <c r="L76" s="88"/>
      <c r="M76" s="89">
        <f>X76</f>
        <v>0</v>
      </c>
      <c r="N76" s="90"/>
      <c r="O76" s="3">
        <f>IF( AND(N76&gt;75),ROUNDDOWN(0.8465*(N76-75)^1.42,0),0)</f>
        <v>0</v>
      </c>
      <c r="P76" s="90"/>
      <c r="Q76" s="3">
        <f>IF( AND(P76&gt;210),ROUNDDOWN(0.14354*(P76-220)^1.4,0),0)</f>
        <v>0</v>
      </c>
      <c r="R76" s="91"/>
      <c r="S76" s="5">
        <f>IF( AND(R76&gt;10),ROUNDDOWN(5.33*(R76-10)^1.1,0),0)</f>
        <v>0</v>
      </c>
      <c r="T76" s="92"/>
      <c r="U76" s="5">
        <f>IF( AND(T76&gt;1.5),ROUNDDOWN(51.39*(T76-1.5)^1.05,0),0)</f>
        <v>0</v>
      </c>
      <c r="W76" s="79">
        <f>J76*60+L76</f>
        <v>0</v>
      </c>
      <c r="X76" s="80">
        <f>IF(W76&gt;0,(INT(POWER(305.5-W76,1.85)*0.08713)),0)</f>
        <v>0</v>
      </c>
    </row>
    <row r="77" spans="1:28" x14ac:dyDescent="0.2">
      <c r="A77" s="93"/>
      <c r="B77" s="82"/>
      <c r="C77" s="180"/>
      <c r="D77" s="83"/>
      <c r="F77" s="152">
        <f>I77+M77+O77+Q77+S77+U77</f>
        <v>0</v>
      </c>
      <c r="G77" s="94">
        <f>F75</f>
        <v>0</v>
      </c>
      <c r="H77" s="95"/>
      <c r="I77" s="9">
        <f>IF(AND(H77&gt;6.8, H77&lt;11.3),IF(B$5=1,ROUNDDOWN(58.015*(11.26-H77)^1.81,0),ROUNDDOWN(58.015*(11.5-H77)^1.81,)),0)</f>
        <v>0</v>
      </c>
      <c r="J77" s="96"/>
      <c r="K77" s="97" t="s">
        <v>13</v>
      </c>
      <c r="L77" s="98"/>
      <c r="M77" s="99">
        <f>X77</f>
        <v>0</v>
      </c>
      <c r="N77" s="100"/>
      <c r="O77" s="10">
        <f>IF( AND(N77&gt;75),ROUNDDOWN(0.8465*(N77-75)^1.42,0),0)</f>
        <v>0</v>
      </c>
      <c r="P77" s="100"/>
      <c r="Q77" s="10">
        <f>IF( AND(P77&gt;210),ROUNDDOWN(0.14354*(P77-220)^1.4,0),0)</f>
        <v>0</v>
      </c>
      <c r="R77" s="101"/>
      <c r="S77" s="11">
        <f>IF( AND(R77&gt;10),ROUNDDOWN(5.33*(R77-10)^1.1,0),0)</f>
        <v>0</v>
      </c>
      <c r="T77" s="102"/>
      <c r="U77" s="11">
        <f>IF( AND(T77&gt;1.5),ROUNDDOWN(51.39*(T77-1.5)^1.05,0),0)</f>
        <v>0</v>
      </c>
      <c r="W77" s="79">
        <f>J77*60+L77</f>
        <v>0</v>
      </c>
      <c r="X77" s="80">
        <f>IF(W77&gt;0,(INT(POWER(305.5-W77,1.85)*0.08713)),0)</f>
        <v>0</v>
      </c>
    </row>
    <row r="78" spans="1:28" x14ac:dyDescent="0.2">
      <c r="A78" s="93"/>
      <c r="B78" s="82"/>
      <c r="C78" s="180"/>
      <c r="D78" s="83"/>
      <c r="F78" s="152">
        <f>I78+M78+O78+Q78+S78+U78</f>
        <v>0</v>
      </c>
      <c r="G78" s="94">
        <f>F75</f>
        <v>0</v>
      </c>
      <c r="H78" s="85"/>
      <c r="I78" s="4">
        <f>IF(AND(H78&gt;6.8, H78&lt;11.3),IF(B$5=1,ROUNDDOWN(58.015*(11.26-H78)^1.81,0),ROUNDDOWN(58.015*(11.5-H78)^1.81,)),0)</f>
        <v>0</v>
      </c>
      <c r="J78" s="86"/>
      <c r="K78" s="87" t="s">
        <v>13</v>
      </c>
      <c r="L78" s="88"/>
      <c r="M78" s="89">
        <f>X78</f>
        <v>0</v>
      </c>
      <c r="N78" s="90"/>
      <c r="O78" s="3">
        <f>IF( AND(N78&gt;75),ROUNDDOWN(0.8465*(N78-75)^1.42,0),0)</f>
        <v>0</v>
      </c>
      <c r="P78" s="90"/>
      <c r="Q78" s="3">
        <f>IF( AND(P78&gt;210),ROUNDDOWN(0.14354*(P78-220)^1.4,0),0)</f>
        <v>0</v>
      </c>
      <c r="R78" s="91"/>
      <c r="S78" s="5">
        <f>IF( AND(R78&gt;10),ROUNDDOWN(5.33*(R78-10)^1.1,0),0)</f>
        <v>0</v>
      </c>
      <c r="T78" s="92"/>
      <c r="U78" s="5">
        <f>IF( AND(T78&gt;1.5),ROUNDDOWN(51.39*(T78-1.5)^1.05,0),0)</f>
        <v>0</v>
      </c>
      <c r="W78" s="79">
        <f>J78*60+L78</f>
        <v>0</v>
      </c>
      <c r="X78" s="80">
        <f>IF(W78&gt;0,(INT(POWER(305.5-W78,1.85)*0.08713)),0)</f>
        <v>0</v>
      </c>
    </row>
    <row r="79" spans="1:28" x14ac:dyDescent="0.2">
      <c r="A79" s="93"/>
      <c r="B79" s="82"/>
      <c r="C79" s="180"/>
      <c r="D79" s="83"/>
      <c r="F79" s="152">
        <f>I79+M79+O79+Q79+S79+U79</f>
        <v>0</v>
      </c>
      <c r="G79" s="94">
        <f>F75</f>
        <v>0</v>
      </c>
      <c r="H79" s="95"/>
      <c r="I79" s="9">
        <f>IF(AND(H79&gt;6.8, H79&lt;11.3),IF(B$5=1,ROUNDDOWN(58.015*(11.26-H79)^1.81,0),ROUNDDOWN(58.015*(11.5-H79)^1.81,)),0)</f>
        <v>0</v>
      </c>
      <c r="J79" s="96"/>
      <c r="K79" s="97" t="s">
        <v>13</v>
      </c>
      <c r="L79" s="98"/>
      <c r="M79" s="99">
        <f>X79</f>
        <v>0</v>
      </c>
      <c r="N79" s="100"/>
      <c r="O79" s="10">
        <f>IF( AND(N79&gt;75),ROUNDDOWN(0.8465*(N79-75)^1.42,0),0)</f>
        <v>0</v>
      </c>
      <c r="P79" s="100"/>
      <c r="Q79" s="10">
        <f>IF( AND(P79&gt;210),ROUNDDOWN(0.14354*(P79-220)^1.4,0),0)</f>
        <v>0</v>
      </c>
      <c r="R79" s="101"/>
      <c r="S79" s="11">
        <f>IF( AND(R79&gt;10),ROUNDDOWN(5.33*(R79-10)^1.1,0),0)</f>
        <v>0</v>
      </c>
      <c r="T79" s="102"/>
      <c r="U79" s="11">
        <f>IF( AND(T79&gt;1.5),ROUNDDOWN(51.39*(T79-1.5)^1.05,0),0)</f>
        <v>0</v>
      </c>
      <c r="W79" s="79">
        <f>J79*60+L79</f>
        <v>0</v>
      </c>
      <c r="X79" s="80">
        <f>IF(W79&gt;0,(INT(POWER(305.5-W79,1.85)*0.08713)),0)</f>
        <v>0</v>
      </c>
    </row>
    <row r="80" spans="1:28" ht="13.5" thickBot="1" x14ac:dyDescent="0.25">
      <c r="A80" s="103"/>
      <c r="B80" s="104"/>
      <c r="C80" s="181"/>
      <c r="D80" s="105"/>
      <c r="E80" s="70"/>
      <c r="F80" s="152">
        <f>I80+M80+O80+Q80+S80+U80</f>
        <v>0</v>
      </c>
      <c r="G80" s="106">
        <f>F75</f>
        <v>0</v>
      </c>
      <c r="H80" s="107"/>
      <c r="I80" s="6">
        <f>IF(AND(H80&gt;6.8, H80&lt;11.3),IF(B$5=1,ROUNDDOWN(58.015*(11.26-H80)^1.81,0),ROUNDDOWN(58.015*(11.5-H80)^1.81,)),0)</f>
        <v>0</v>
      </c>
      <c r="J80" s="108"/>
      <c r="K80" s="109" t="s">
        <v>13</v>
      </c>
      <c r="L80" s="110"/>
      <c r="M80" s="111">
        <f>X80</f>
        <v>0</v>
      </c>
      <c r="N80" s="112"/>
      <c r="O80" s="7">
        <f>IF( AND(N80&gt;75),ROUNDDOWN(0.8465*(N80-75)^1.42,0),0)</f>
        <v>0</v>
      </c>
      <c r="P80" s="112"/>
      <c r="Q80" s="7">
        <f>IF( AND(P80&gt;210),ROUNDDOWN(0.14354*(P80-220)^1.4,0),0)</f>
        <v>0</v>
      </c>
      <c r="R80" s="113"/>
      <c r="S80" s="8">
        <f>IF( AND(R80&gt;10),ROUNDDOWN(5.33*(R80-10)^1.1,0),0)</f>
        <v>0</v>
      </c>
      <c r="T80" s="114"/>
      <c r="U80" s="8">
        <f>IF( AND(T80&gt;1.5),ROUNDDOWN(51.39*(T80-1.5)^1.05,0),0)</f>
        <v>0</v>
      </c>
      <c r="W80" s="79">
        <f>J80*60+L80</f>
        <v>0</v>
      </c>
      <c r="X80" s="80">
        <f>IF(W80&gt;0,(INT(POWER(305.5-W80,1.85)*0.08713)),0)</f>
        <v>0</v>
      </c>
    </row>
    <row r="81" spans="1:28" ht="13.5" thickBot="1" x14ac:dyDescent="0.25">
      <c r="F81" s="155"/>
      <c r="W81" s="58"/>
      <c r="X81" s="58"/>
    </row>
    <row r="82" spans="1:28" ht="13.5" thickBot="1" x14ac:dyDescent="0.25">
      <c r="A82" s="119"/>
      <c r="B82" s="120">
        <v>12</v>
      </c>
      <c r="C82" s="121" t="s">
        <v>48</v>
      </c>
      <c r="D82" s="195"/>
      <c r="E82" s="184" t="s">
        <v>17</v>
      </c>
      <c r="F82" s="154">
        <f>SUM(F83:F87)-MIN(F83:F87)</f>
        <v>0</v>
      </c>
      <c r="G82" s="2">
        <f>F82</f>
        <v>0</v>
      </c>
      <c r="H82" s="122"/>
      <c r="I82" s="12"/>
      <c r="J82" s="124"/>
      <c r="K82" s="123"/>
      <c r="L82" s="136"/>
      <c r="M82" s="135"/>
      <c r="N82" s="127"/>
      <c r="O82" s="12"/>
      <c r="P82" s="127"/>
      <c r="Q82" s="12"/>
      <c r="R82" s="128"/>
      <c r="S82" s="13"/>
      <c r="T82" s="130"/>
      <c r="U82" s="14"/>
      <c r="W82" s="58"/>
      <c r="X82" s="58"/>
    </row>
    <row r="83" spans="1:28" x14ac:dyDescent="0.2">
      <c r="A83" s="81"/>
      <c r="B83" s="82"/>
      <c r="C83" s="179"/>
      <c r="D83" s="83"/>
      <c r="F83" s="152">
        <f>I83+M83+O83+Q83+S83+U83</f>
        <v>0</v>
      </c>
      <c r="G83" s="84">
        <f>F82</f>
        <v>0</v>
      </c>
      <c r="H83" s="85"/>
      <c r="I83" s="4">
        <f>IF(AND(H83&gt;6.8, H83&lt;11.3),IF(B$5=1,ROUNDDOWN(58.015*(11.26-H83)^1.81,0),ROUNDDOWN(58.015*(11.5-H83)^1.81,)),0)</f>
        <v>0</v>
      </c>
      <c r="J83" s="86"/>
      <c r="K83" s="87" t="s">
        <v>13</v>
      </c>
      <c r="L83" s="88"/>
      <c r="M83" s="89">
        <f>X83</f>
        <v>0</v>
      </c>
      <c r="N83" s="90"/>
      <c r="O83" s="3">
        <f>IF( AND(N83&gt;75),ROUNDDOWN(0.8465*(N83-75)^1.42,0),0)</f>
        <v>0</v>
      </c>
      <c r="P83" s="90"/>
      <c r="Q83" s="3">
        <f>IF( AND(P83&gt;210),ROUNDDOWN(0.14354*(P83-220)^1.4,0),0)</f>
        <v>0</v>
      </c>
      <c r="R83" s="91"/>
      <c r="S83" s="5">
        <f>IF( AND(R83&gt;10),ROUNDDOWN(5.33*(R83-10)^1.1,0),0)</f>
        <v>0</v>
      </c>
      <c r="T83" s="92"/>
      <c r="U83" s="5">
        <f>IF( AND(T83&gt;1.5),ROUNDDOWN(51.39*(T83-1.5)^1.05,0),0)</f>
        <v>0</v>
      </c>
      <c r="W83" s="79">
        <f>J83*60+L83</f>
        <v>0</v>
      </c>
      <c r="X83" s="80">
        <f>IF(W83&gt;0,(INT(POWER(305.5-W83,1.85)*0.08713)),0)</f>
        <v>0</v>
      </c>
    </row>
    <row r="84" spans="1:28" x14ac:dyDescent="0.2">
      <c r="A84" s="93"/>
      <c r="B84" s="82"/>
      <c r="C84" s="180"/>
      <c r="D84" s="83"/>
      <c r="F84" s="152">
        <f>I84+M84+O84+Q84+S84+U84</f>
        <v>0</v>
      </c>
      <c r="G84" s="94">
        <f>F82</f>
        <v>0</v>
      </c>
      <c r="H84" s="95"/>
      <c r="I84" s="9">
        <f>IF(AND(H84&gt;6.8, H84&lt;11.3),IF(B$5=1,ROUNDDOWN(58.015*(11.26-H84)^1.81,0),ROUNDDOWN(58.015*(11.5-H84)^1.81,)),0)</f>
        <v>0</v>
      </c>
      <c r="J84" s="96"/>
      <c r="K84" s="97" t="s">
        <v>13</v>
      </c>
      <c r="L84" s="98"/>
      <c r="M84" s="99">
        <f>X84</f>
        <v>0</v>
      </c>
      <c r="N84" s="100"/>
      <c r="O84" s="10">
        <f>IF( AND(N84&gt;75),ROUNDDOWN(0.8465*(N84-75)^1.42,0),0)</f>
        <v>0</v>
      </c>
      <c r="P84" s="100"/>
      <c r="Q84" s="10">
        <f>IF( AND(P84&gt;210),ROUNDDOWN(0.14354*(P84-220)^1.4,0),0)</f>
        <v>0</v>
      </c>
      <c r="R84" s="101"/>
      <c r="S84" s="11">
        <f>IF( AND(R84&gt;10),ROUNDDOWN(5.33*(R84-10)^1.1,0),0)</f>
        <v>0</v>
      </c>
      <c r="T84" s="102"/>
      <c r="U84" s="11">
        <f>IF( AND(T84&gt;1.5),ROUNDDOWN(51.39*(T84-1.5)^1.05,0),0)</f>
        <v>0</v>
      </c>
      <c r="W84" s="79">
        <f>J84*60+L84</f>
        <v>0</v>
      </c>
      <c r="X84" s="80">
        <f>IF(W84&gt;0,(INT(POWER(305.5-W84,1.85)*0.08713)),0)</f>
        <v>0</v>
      </c>
    </row>
    <row r="85" spans="1:28" x14ac:dyDescent="0.2">
      <c r="A85" s="93"/>
      <c r="B85" s="82"/>
      <c r="C85" s="180"/>
      <c r="D85" s="83"/>
      <c r="F85" s="152">
        <f>I85+M85+O85+Q85+S85+U85</f>
        <v>0</v>
      </c>
      <c r="G85" s="94">
        <f>F82</f>
        <v>0</v>
      </c>
      <c r="H85" s="85"/>
      <c r="I85" s="4">
        <f>IF(AND(H85&gt;6.8, H85&lt;11.3),IF(B$5=1,ROUNDDOWN(58.015*(11.26-H85)^1.81,0),ROUNDDOWN(58.015*(11.5-H85)^1.81,)),0)</f>
        <v>0</v>
      </c>
      <c r="J85" s="86"/>
      <c r="K85" s="87" t="s">
        <v>13</v>
      </c>
      <c r="L85" s="88"/>
      <c r="M85" s="89">
        <f>X85</f>
        <v>0</v>
      </c>
      <c r="N85" s="90"/>
      <c r="O85" s="3">
        <f>IF( AND(N85&gt;75),ROUNDDOWN(0.8465*(N85-75)^1.42,0),0)</f>
        <v>0</v>
      </c>
      <c r="P85" s="90"/>
      <c r="Q85" s="3">
        <f>IF( AND(P85&gt;210),ROUNDDOWN(0.14354*(P85-220)^1.4,0),0)</f>
        <v>0</v>
      </c>
      <c r="R85" s="91"/>
      <c r="S85" s="5">
        <f>IF( AND(R85&gt;10),ROUNDDOWN(5.33*(R85-10)^1.1,0),0)</f>
        <v>0</v>
      </c>
      <c r="T85" s="92"/>
      <c r="U85" s="5">
        <f>IF( AND(T85&gt;1.5),ROUNDDOWN(51.39*(T85-1.5)^1.05,0),0)</f>
        <v>0</v>
      </c>
      <c r="W85" s="79">
        <f>J85*60+L85</f>
        <v>0</v>
      </c>
      <c r="X85" s="80">
        <f>IF(W85&gt;0,(INT(POWER(305.5-W85,1.85)*0.08713)),0)</f>
        <v>0</v>
      </c>
    </row>
    <row r="86" spans="1:28" x14ac:dyDescent="0.2">
      <c r="A86" s="93"/>
      <c r="B86" s="82"/>
      <c r="C86" s="180"/>
      <c r="D86" s="83"/>
      <c r="F86" s="152">
        <f>I86+M86+O86+Q86+S86+U86</f>
        <v>0</v>
      </c>
      <c r="G86" s="94">
        <f>F82</f>
        <v>0</v>
      </c>
      <c r="H86" s="95"/>
      <c r="I86" s="9">
        <f>IF(AND(H86&gt;6.8, H86&lt;11.3),IF(B$5=1,ROUNDDOWN(58.015*(11.26-H86)^1.81,0),ROUNDDOWN(58.015*(11.5-H86)^1.81,)),0)</f>
        <v>0</v>
      </c>
      <c r="J86" s="96"/>
      <c r="K86" s="97" t="s">
        <v>13</v>
      </c>
      <c r="L86" s="98"/>
      <c r="M86" s="99">
        <f>X86</f>
        <v>0</v>
      </c>
      <c r="N86" s="100"/>
      <c r="O86" s="10">
        <f>IF( AND(N86&gt;75),ROUNDDOWN(0.8465*(N86-75)^1.42,0),0)</f>
        <v>0</v>
      </c>
      <c r="P86" s="100"/>
      <c r="Q86" s="10">
        <f>IF( AND(P86&gt;210),ROUNDDOWN(0.14354*(P86-220)^1.4,0),0)</f>
        <v>0</v>
      </c>
      <c r="R86" s="101"/>
      <c r="S86" s="11">
        <f>IF( AND(R86&gt;10),ROUNDDOWN(5.33*(R86-10)^1.1,0),0)</f>
        <v>0</v>
      </c>
      <c r="T86" s="102"/>
      <c r="U86" s="11">
        <f>IF( AND(T86&gt;1.5),ROUNDDOWN(51.39*(T86-1.5)^1.05,0),0)</f>
        <v>0</v>
      </c>
      <c r="W86" s="79">
        <f>J86*60+L86</f>
        <v>0</v>
      </c>
      <c r="X86" s="80">
        <f>IF(W86&gt;0,(INT(POWER(305.5-W86,1.85)*0.08713)),0)</f>
        <v>0</v>
      </c>
    </row>
    <row r="87" spans="1:28" ht="13.5" thickBot="1" x14ac:dyDescent="0.25">
      <c r="A87" s="103"/>
      <c r="B87" s="104"/>
      <c r="C87" s="181"/>
      <c r="D87" s="105"/>
      <c r="E87" s="70"/>
      <c r="F87" s="152">
        <f>I87+M87+O87+Q87+S87+U87</f>
        <v>0</v>
      </c>
      <c r="G87" s="106">
        <f>F82</f>
        <v>0</v>
      </c>
      <c r="H87" s="107"/>
      <c r="I87" s="6">
        <f>IF(AND(H87&gt;6.8, H87&lt;11.3),IF(B$5=1,ROUNDDOWN(58.015*(11.26-H87)^1.81,0),ROUNDDOWN(58.015*(11.5-H87)^1.81,)),0)</f>
        <v>0</v>
      </c>
      <c r="J87" s="108"/>
      <c r="K87" s="109" t="s">
        <v>13</v>
      </c>
      <c r="L87" s="110"/>
      <c r="M87" s="111">
        <f>X87</f>
        <v>0</v>
      </c>
      <c r="N87" s="112"/>
      <c r="O87" s="7">
        <f>IF( AND(N87&gt;75),ROUNDDOWN(0.8465*(N87-75)^1.42,0),0)</f>
        <v>0</v>
      </c>
      <c r="P87" s="112"/>
      <c r="Q87" s="7">
        <f>IF( AND(P87&gt;210),ROUNDDOWN(0.14354*(P87-220)^1.4,0),0)</f>
        <v>0</v>
      </c>
      <c r="R87" s="113"/>
      <c r="S87" s="8">
        <f>IF( AND(R87&gt;10),ROUNDDOWN(5.33*(R87-10)^1.1,0),0)</f>
        <v>0</v>
      </c>
      <c r="T87" s="114"/>
      <c r="U87" s="8">
        <f>IF( AND(T87&gt;1.5),ROUNDDOWN(51.39*(T87-1.5)^1.05,0),0)</f>
        <v>0</v>
      </c>
      <c r="W87" s="79">
        <f>J87*60+L87</f>
        <v>0</v>
      </c>
      <c r="X87" s="80">
        <f>IF(W87&gt;0,(INT(POWER(305.5-W87,1.85)*0.08713)),0)</f>
        <v>0</v>
      </c>
    </row>
    <row r="88" spans="1:28" ht="13.5" thickBot="1" x14ac:dyDescent="0.25">
      <c r="C88" s="190"/>
      <c r="F88" s="155"/>
      <c r="W88" s="58"/>
      <c r="X88" s="58"/>
    </row>
    <row r="89" spans="1:28" ht="13.5" thickBot="1" x14ac:dyDescent="0.25">
      <c r="A89" s="119"/>
      <c r="B89" s="120">
        <v>13</v>
      </c>
      <c r="C89" s="121" t="s">
        <v>41</v>
      </c>
      <c r="D89" s="195"/>
      <c r="E89" s="184" t="s">
        <v>17</v>
      </c>
      <c r="F89" s="154">
        <f>SUM(F90:F94)-MIN(F90:F94)</f>
        <v>0</v>
      </c>
      <c r="G89" s="2">
        <f>F89</f>
        <v>0</v>
      </c>
      <c r="H89" s="122"/>
      <c r="I89" s="12"/>
      <c r="J89" s="124"/>
      <c r="K89" s="123"/>
      <c r="L89" s="136"/>
      <c r="M89" s="135"/>
      <c r="N89" s="127"/>
      <c r="O89" s="12"/>
      <c r="P89" s="127"/>
      <c r="Q89" s="12"/>
      <c r="R89" s="128"/>
      <c r="S89" s="13"/>
      <c r="T89" s="130"/>
      <c r="U89" s="14"/>
      <c r="W89" s="58"/>
      <c r="X89" s="58"/>
      <c r="Y89" s="177" t="s">
        <v>37</v>
      </c>
      <c r="Z89" s="178"/>
      <c r="AA89" s="177"/>
      <c r="AB89" s="177"/>
    </row>
    <row r="90" spans="1:28" x14ac:dyDescent="0.2">
      <c r="A90" s="81"/>
      <c r="B90" s="82"/>
      <c r="C90" s="179"/>
      <c r="D90" s="83"/>
      <c r="F90" s="152">
        <f>I90+M90+O90+Q90+S90+U90</f>
        <v>0</v>
      </c>
      <c r="G90" s="84">
        <f>F89</f>
        <v>0</v>
      </c>
      <c r="H90" s="85"/>
      <c r="I90" s="4">
        <f>IF(AND(H90&gt;6.8, H90&lt;11.3),IF(B$5=1,ROUNDDOWN(58.015*(11.26-H90)^1.81,0),ROUNDDOWN(58.015*(11.5-H90)^1.81,)),0)</f>
        <v>0</v>
      </c>
      <c r="J90" s="86"/>
      <c r="K90" s="87" t="s">
        <v>13</v>
      </c>
      <c r="L90" s="88"/>
      <c r="M90" s="89">
        <f>X90</f>
        <v>0</v>
      </c>
      <c r="N90" s="90"/>
      <c r="O90" s="3">
        <f>IF( AND(N90&gt;75),ROUNDDOWN(0.8465*(N90-75)^1.42,0),0)</f>
        <v>0</v>
      </c>
      <c r="P90" s="90"/>
      <c r="Q90" s="3">
        <f>IF( AND(P90&gt;210),ROUNDDOWN(0.14354*(P90-220)^1.4,0),0)</f>
        <v>0</v>
      </c>
      <c r="R90" s="91"/>
      <c r="S90" s="5">
        <f>IF( AND(R90&gt;10),ROUNDDOWN(5.33*(R90-10)^1.1,0),0)</f>
        <v>0</v>
      </c>
      <c r="T90" s="92"/>
      <c r="U90" s="5">
        <f>IF( AND(T90&gt;1.5),ROUNDDOWN(51.39*(T90-1.5)^1.05,0),0)</f>
        <v>0</v>
      </c>
      <c r="W90" s="79">
        <f>J90*60+L90</f>
        <v>0</v>
      </c>
      <c r="X90" s="80">
        <f>IF(W90&gt;0,(INT(POWER(305.5-W90,1.85)*0.08713)),0)</f>
        <v>0</v>
      </c>
      <c r="Y90" s="177"/>
      <c r="Z90" s="177"/>
      <c r="AA90" s="177"/>
      <c r="AB90" s="177"/>
    </row>
    <row r="91" spans="1:28" x14ac:dyDescent="0.2">
      <c r="A91" s="93"/>
      <c r="B91" s="82"/>
      <c r="C91" s="180"/>
      <c r="D91" s="83"/>
      <c r="F91" s="152">
        <f>I91+M91+O91+Q91+S91+U91</f>
        <v>0</v>
      </c>
      <c r="G91" s="94">
        <f>F89</f>
        <v>0</v>
      </c>
      <c r="H91" s="95"/>
      <c r="I91" s="9">
        <f>IF(AND(H91&gt;6.8, H91&lt;11.3),IF(B$5=1,ROUNDDOWN(58.015*(11.26-H91)^1.81,0),ROUNDDOWN(58.015*(11.5-H91)^1.81,)),0)</f>
        <v>0</v>
      </c>
      <c r="J91" s="96"/>
      <c r="K91" s="97" t="s">
        <v>13</v>
      </c>
      <c r="L91" s="98"/>
      <c r="M91" s="99">
        <f>X91</f>
        <v>0</v>
      </c>
      <c r="N91" s="100"/>
      <c r="O91" s="10">
        <f>IF( AND(N91&gt;75),ROUNDDOWN(0.8465*(N91-75)^1.42,0),0)</f>
        <v>0</v>
      </c>
      <c r="P91" s="100"/>
      <c r="Q91" s="10">
        <f>IF( AND(P91&gt;210),ROUNDDOWN(0.14354*(P91-220)^1.4,0),0)</f>
        <v>0</v>
      </c>
      <c r="R91" s="101"/>
      <c r="S91" s="11">
        <f>IF( AND(R91&gt;10),ROUNDDOWN(5.33*(R91-10)^1.1,0),0)</f>
        <v>0</v>
      </c>
      <c r="T91" s="102"/>
      <c r="U91" s="11">
        <f>IF( AND(T91&gt;1.5),ROUNDDOWN(51.39*(T91-1.5)^1.05,0),0)</f>
        <v>0</v>
      </c>
      <c r="W91" s="79">
        <f>J91*60+L91</f>
        <v>0</v>
      </c>
      <c r="X91" s="80">
        <f>IF(W91&gt;0,(INT(POWER(305.5-W91,1.85)*0.08713)),0)</f>
        <v>0</v>
      </c>
      <c r="Y91" s="177" t="s">
        <v>36</v>
      </c>
      <c r="Z91" s="177"/>
      <c r="AA91" s="177"/>
      <c r="AB91" s="177"/>
    </row>
    <row r="92" spans="1:28" x14ac:dyDescent="0.2">
      <c r="A92" s="93"/>
      <c r="B92" s="82"/>
      <c r="C92" s="180"/>
      <c r="D92" s="83"/>
      <c r="F92" s="152">
        <f>I92+M92+O92+Q92+S92+U92</f>
        <v>0</v>
      </c>
      <c r="G92" s="94">
        <f>F89</f>
        <v>0</v>
      </c>
      <c r="H92" s="85"/>
      <c r="I92" s="4">
        <f>IF(AND(H92&gt;6.8, H92&lt;11.3),IF(B$5=1,ROUNDDOWN(58.015*(11.26-H92)^1.81,0),ROUNDDOWN(58.015*(11.5-H92)^1.81,)),0)</f>
        <v>0</v>
      </c>
      <c r="J92" s="86"/>
      <c r="K92" s="87" t="s">
        <v>13</v>
      </c>
      <c r="L92" s="88"/>
      <c r="M92" s="89">
        <f>X92</f>
        <v>0</v>
      </c>
      <c r="N92" s="90"/>
      <c r="O92" s="3">
        <f>IF( AND(N92&gt;75),ROUNDDOWN(0.8465*(N92-75)^1.42,0),0)</f>
        <v>0</v>
      </c>
      <c r="P92" s="90"/>
      <c r="Q92" s="3">
        <f>IF( AND(P92&gt;210),ROUNDDOWN(0.14354*(P92-220)^1.4,0),0)</f>
        <v>0</v>
      </c>
      <c r="R92" s="91"/>
      <c r="S92" s="5">
        <f>IF( AND(R92&gt;10),ROUNDDOWN(5.33*(R92-10)^1.1,0),0)</f>
        <v>0</v>
      </c>
      <c r="T92" s="92"/>
      <c r="U92" s="5">
        <f>IF( AND(T92&gt;1.5),ROUNDDOWN(51.39*(T92-1.5)^1.05,0),0)</f>
        <v>0</v>
      </c>
      <c r="W92" s="79">
        <f>J92*60+L92</f>
        <v>0</v>
      </c>
      <c r="X92" s="80">
        <f>IF(W92&gt;0,(INT(POWER(305.5-W92,1.85)*0.08713)),0)</f>
        <v>0</v>
      </c>
      <c r="Y92" s="177"/>
      <c r="Z92" s="177"/>
      <c r="AA92" s="177"/>
      <c r="AB92" s="177"/>
    </row>
    <row r="93" spans="1:28" x14ac:dyDescent="0.2">
      <c r="A93" s="93"/>
      <c r="B93" s="82"/>
      <c r="C93" s="180"/>
      <c r="D93" s="83"/>
      <c r="F93" s="152">
        <f>I93+M93+O93+Q93+S93+U93</f>
        <v>0</v>
      </c>
      <c r="G93" s="94">
        <f>F89</f>
        <v>0</v>
      </c>
      <c r="H93" s="95"/>
      <c r="I93" s="9">
        <f>IF(AND(H93&gt;6.8, H93&lt;11.3),IF(B$5=1,ROUNDDOWN(58.015*(11.26-H93)^1.81,0),ROUNDDOWN(58.015*(11.5-H93)^1.81,)),0)</f>
        <v>0</v>
      </c>
      <c r="J93" s="96"/>
      <c r="K93" s="97" t="s">
        <v>13</v>
      </c>
      <c r="L93" s="98"/>
      <c r="M93" s="99">
        <f>X93</f>
        <v>0</v>
      </c>
      <c r="N93" s="100"/>
      <c r="O93" s="10">
        <f>IF( AND(N93&gt;75),ROUNDDOWN(0.8465*(N93-75)^1.42,0),0)</f>
        <v>0</v>
      </c>
      <c r="P93" s="100"/>
      <c r="Q93" s="10">
        <f>IF( AND(P93&gt;210),ROUNDDOWN(0.14354*(P93-220)^1.4,0),0)</f>
        <v>0</v>
      </c>
      <c r="R93" s="101"/>
      <c r="S93" s="11">
        <f>IF( AND(R93&gt;10),ROUNDDOWN(5.33*(R93-10)^1.1,0),0)</f>
        <v>0</v>
      </c>
      <c r="T93" s="102"/>
      <c r="U93" s="11">
        <f>IF( AND(T93&gt;1.5),ROUNDDOWN(51.39*(T93-1.5)^1.05,0),0)</f>
        <v>0</v>
      </c>
      <c r="W93" s="79">
        <f>J93*60+L93</f>
        <v>0</v>
      </c>
      <c r="X93" s="80">
        <f>IF(W93&gt;0,(INT(POWER(305.5-W93,1.85)*0.08713)),0)</f>
        <v>0</v>
      </c>
      <c r="Y93" s="177" t="s">
        <v>38</v>
      </c>
      <c r="Z93" s="177"/>
      <c r="AA93" s="177"/>
      <c r="AB93" s="177"/>
    </row>
    <row r="94" spans="1:28" ht="13.5" thickBot="1" x14ac:dyDescent="0.25">
      <c r="A94" s="103"/>
      <c r="B94" s="104"/>
      <c r="C94" s="181"/>
      <c r="D94" s="105"/>
      <c r="E94" s="70"/>
      <c r="F94" s="152">
        <f>I94+M94+O94+Q94+S94+U94</f>
        <v>0</v>
      </c>
      <c r="G94" s="106">
        <f>F89</f>
        <v>0</v>
      </c>
      <c r="H94" s="107"/>
      <c r="I94" s="6">
        <f>IF(AND(H94&gt;6.8, H94&lt;11.3),IF(B$5=1,ROUNDDOWN(58.015*(11.26-H94)^1.81,0),ROUNDDOWN(58.015*(11.5-H94)^1.81,)),0)</f>
        <v>0</v>
      </c>
      <c r="J94" s="108"/>
      <c r="K94" s="109" t="s">
        <v>13</v>
      </c>
      <c r="L94" s="110"/>
      <c r="M94" s="111">
        <f>X94</f>
        <v>0</v>
      </c>
      <c r="N94" s="112"/>
      <c r="O94" s="7">
        <f>IF( AND(N94&gt;75),ROUNDDOWN(0.8465*(N94-75)^1.42,0),0)</f>
        <v>0</v>
      </c>
      <c r="P94" s="112"/>
      <c r="Q94" s="7">
        <f>IF( AND(P94&gt;210),ROUNDDOWN(0.14354*(P94-220)^1.4,0),0)</f>
        <v>0</v>
      </c>
      <c r="R94" s="113"/>
      <c r="S94" s="8">
        <f>IF( AND(R94&gt;10),ROUNDDOWN(5.33*(R94-10)^1.1,0),0)</f>
        <v>0</v>
      </c>
      <c r="T94" s="114"/>
      <c r="U94" s="8">
        <f>IF( AND(T94&gt;1.5),ROUNDDOWN(51.39*(T94-1.5)^1.05,0),0)</f>
        <v>0</v>
      </c>
      <c r="W94" s="79">
        <f>J94*60+L94</f>
        <v>0</v>
      </c>
      <c r="X94" s="80">
        <f>IF(W94&gt;0,(INT(POWER(305.5-W94,1.85)*0.08713)),0)</f>
        <v>0</v>
      </c>
    </row>
    <row r="95" spans="1:28" ht="13.5" thickBot="1" x14ac:dyDescent="0.25">
      <c r="F95" s="155"/>
      <c r="W95" s="58"/>
      <c r="X95" s="58"/>
    </row>
    <row r="96" spans="1:28" ht="13.5" thickBot="1" x14ac:dyDescent="0.25">
      <c r="A96" s="119"/>
      <c r="B96" s="120">
        <v>14</v>
      </c>
      <c r="C96" s="121" t="s">
        <v>40</v>
      </c>
      <c r="D96" s="195"/>
      <c r="E96" s="184" t="s">
        <v>17</v>
      </c>
      <c r="F96" s="154">
        <f>SUM(F97:F101)-MIN(F97:F101)</f>
        <v>0</v>
      </c>
      <c r="G96" s="2">
        <f>F96</f>
        <v>0</v>
      </c>
      <c r="H96" s="122"/>
      <c r="I96" s="12"/>
      <c r="J96" s="124"/>
      <c r="K96" s="123"/>
      <c r="L96" s="136"/>
      <c r="M96" s="135"/>
      <c r="N96" s="127"/>
      <c r="O96" s="12"/>
      <c r="P96" s="127"/>
      <c r="Q96" s="12"/>
      <c r="R96" s="128"/>
      <c r="S96" s="13"/>
      <c r="T96" s="130"/>
      <c r="U96" s="14"/>
      <c r="W96" s="58"/>
      <c r="X96" s="58"/>
    </row>
    <row r="97" spans="1:24" x14ac:dyDescent="0.2">
      <c r="A97" s="81"/>
      <c r="B97" s="82"/>
      <c r="C97" s="179"/>
      <c r="D97" s="83"/>
      <c r="F97" s="152">
        <f>I97+M97+O97+Q97+S97+U97</f>
        <v>0</v>
      </c>
      <c r="G97" s="84">
        <f>F96</f>
        <v>0</v>
      </c>
      <c r="H97" s="85"/>
      <c r="I97" s="4">
        <f>IF(AND(H97&gt;6.8, H97&lt;11.3),IF(B$5=1,ROUNDDOWN(58.015*(11.26-H97)^1.81,0),ROUNDDOWN(58.015*(11.5-H97)^1.81,)),0)</f>
        <v>0</v>
      </c>
      <c r="J97" s="86"/>
      <c r="K97" s="87" t="s">
        <v>13</v>
      </c>
      <c r="L97" s="88"/>
      <c r="M97" s="89">
        <f>X97</f>
        <v>0</v>
      </c>
      <c r="N97" s="90"/>
      <c r="O97" s="3">
        <f>IF( AND(N97&gt;75),ROUNDDOWN(0.8465*(N97-75)^1.42,0),0)</f>
        <v>0</v>
      </c>
      <c r="P97" s="90"/>
      <c r="Q97" s="3">
        <f>IF( AND(P97&gt;210),ROUNDDOWN(0.14354*(P97-220)^1.4,0),0)</f>
        <v>0</v>
      </c>
      <c r="R97" s="91"/>
      <c r="S97" s="5">
        <f>IF( AND(R97&gt;10),ROUNDDOWN(5.33*(R97-10)^1.1,0),0)</f>
        <v>0</v>
      </c>
      <c r="T97" s="92"/>
      <c r="U97" s="5">
        <f>IF( AND(T97&gt;1.5),ROUNDDOWN(51.39*(T97-1.5)^1.05,0),0)</f>
        <v>0</v>
      </c>
      <c r="W97" s="79">
        <f>J97*60+L97</f>
        <v>0</v>
      </c>
      <c r="X97" s="80">
        <f>IF(W97&gt;0,(INT(POWER(305.5-W97,1.85)*0.08713)),0)</f>
        <v>0</v>
      </c>
    </row>
    <row r="98" spans="1:24" x14ac:dyDescent="0.2">
      <c r="A98" s="93"/>
      <c r="B98" s="82"/>
      <c r="C98" s="180"/>
      <c r="D98" s="83"/>
      <c r="F98" s="152">
        <f>I98+M98+O98+Q98+S98+U98</f>
        <v>0</v>
      </c>
      <c r="G98" s="94">
        <f>F96</f>
        <v>0</v>
      </c>
      <c r="H98" s="95"/>
      <c r="I98" s="9">
        <f>IF(AND(H98&gt;6.8, H98&lt;11.3),IF(B$5=1,ROUNDDOWN(58.015*(11.26-H98)^1.81,0),ROUNDDOWN(58.015*(11.5-H98)^1.81,)),0)</f>
        <v>0</v>
      </c>
      <c r="J98" s="96"/>
      <c r="K98" s="97" t="s">
        <v>13</v>
      </c>
      <c r="L98" s="98"/>
      <c r="M98" s="99">
        <f>X98</f>
        <v>0</v>
      </c>
      <c r="N98" s="100"/>
      <c r="O98" s="10">
        <f>IF( AND(N98&gt;75),ROUNDDOWN(0.8465*(N98-75)^1.42,0),0)</f>
        <v>0</v>
      </c>
      <c r="P98" s="100"/>
      <c r="Q98" s="10">
        <f>IF( AND(P98&gt;210),ROUNDDOWN(0.14354*(P98-220)^1.4,0),0)</f>
        <v>0</v>
      </c>
      <c r="R98" s="101"/>
      <c r="S98" s="11">
        <f>IF( AND(R98&gt;10),ROUNDDOWN(5.33*(R98-10)^1.1,0),0)</f>
        <v>0</v>
      </c>
      <c r="T98" s="102"/>
      <c r="U98" s="11">
        <f>IF( AND(T98&gt;1.5),ROUNDDOWN(51.39*(T98-1.5)^1.05,0),0)</f>
        <v>0</v>
      </c>
      <c r="W98" s="79">
        <f>J98*60+L98</f>
        <v>0</v>
      </c>
      <c r="X98" s="80">
        <f>IF(W98&gt;0,(INT(POWER(305.5-W98,1.85)*0.08713)),0)</f>
        <v>0</v>
      </c>
    </row>
    <row r="99" spans="1:24" x14ac:dyDescent="0.2">
      <c r="A99" s="93"/>
      <c r="B99" s="82"/>
      <c r="C99" s="180"/>
      <c r="D99" s="83"/>
      <c r="F99" s="152">
        <f>I99+M99+O99+Q99+S99+U99</f>
        <v>0</v>
      </c>
      <c r="G99" s="94">
        <f>F96</f>
        <v>0</v>
      </c>
      <c r="H99" s="85"/>
      <c r="I99" s="4">
        <f>IF(AND(H99&gt;6.8, H99&lt;11.3),IF(B$5=1,ROUNDDOWN(58.015*(11.26-H99)^1.81,0),ROUNDDOWN(58.015*(11.5-H99)^1.81,)),0)</f>
        <v>0</v>
      </c>
      <c r="J99" s="86"/>
      <c r="K99" s="87" t="s">
        <v>13</v>
      </c>
      <c r="L99" s="88"/>
      <c r="M99" s="89">
        <f>X99</f>
        <v>0</v>
      </c>
      <c r="N99" s="90"/>
      <c r="O99" s="3">
        <f>IF( AND(N99&gt;75),ROUNDDOWN(0.8465*(N99-75)^1.42,0),0)</f>
        <v>0</v>
      </c>
      <c r="P99" s="90"/>
      <c r="Q99" s="3">
        <f>IF( AND(P99&gt;210),ROUNDDOWN(0.14354*(P99-220)^1.4,0),0)</f>
        <v>0</v>
      </c>
      <c r="R99" s="91"/>
      <c r="S99" s="5">
        <f>IF( AND(R99&gt;10),ROUNDDOWN(5.33*(R99-10)^1.1,0),0)</f>
        <v>0</v>
      </c>
      <c r="T99" s="92"/>
      <c r="U99" s="5">
        <f>IF( AND(T99&gt;1.5),ROUNDDOWN(51.39*(T99-1.5)^1.05,0),0)</f>
        <v>0</v>
      </c>
      <c r="W99" s="79">
        <f>J99*60+L99</f>
        <v>0</v>
      </c>
      <c r="X99" s="80">
        <f>IF(W99&gt;0,(INT(POWER(305.5-W99,1.85)*0.08713)),0)</f>
        <v>0</v>
      </c>
    </row>
    <row r="100" spans="1:24" x14ac:dyDescent="0.2">
      <c r="A100" s="93"/>
      <c r="B100" s="82"/>
      <c r="C100" s="180"/>
      <c r="D100" s="83"/>
      <c r="F100" s="152">
        <f>I100+M100+O100+Q100+S100+U100</f>
        <v>0</v>
      </c>
      <c r="G100" s="94">
        <f>F96</f>
        <v>0</v>
      </c>
      <c r="H100" s="95"/>
      <c r="I100" s="9">
        <f>IF(AND(H100&gt;6.8, H100&lt;11.3),IF(B$5=1,ROUNDDOWN(58.015*(11.26-H100)^1.81,0),ROUNDDOWN(58.015*(11.5-H100)^1.81,)),0)</f>
        <v>0</v>
      </c>
      <c r="J100" s="96"/>
      <c r="K100" s="97" t="s">
        <v>13</v>
      </c>
      <c r="L100" s="98"/>
      <c r="M100" s="99">
        <f>X100</f>
        <v>0</v>
      </c>
      <c r="N100" s="100"/>
      <c r="O100" s="10">
        <f>IF( AND(N100&gt;75),ROUNDDOWN(0.8465*(N100-75)^1.42,0),0)</f>
        <v>0</v>
      </c>
      <c r="P100" s="100"/>
      <c r="Q100" s="10">
        <f>IF( AND(P100&gt;210),ROUNDDOWN(0.14354*(P100-220)^1.4,0),0)</f>
        <v>0</v>
      </c>
      <c r="R100" s="101"/>
      <c r="S100" s="11">
        <f>IF( AND(R100&gt;10),ROUNDDOWN(5.33*(R100-10)^1.1,0),0)</f>
        <v>0</v>
      </c>
      <c r="T100" s="102"/>
      <c r="U100" s="11">
        <f>IF( AND(T100&gt;1.5),ROUNDDOWN(51.39*(T100-1.5)^1.05,0),0)</f>
        <v>0</v>
      </c>
      <c r="W100" s="79">
        <f>J100*60+L100</f>
        <v>0</v>
      </c>
      <c r="X100" s="80">
        <f>IF(W100&gt;0,(INT(POWER(305.5-W100,1.85)*0.08713)),0)</f>
        <v>0</v>
      </c>
    </row>
    <row r="101" spans="1:24" ht="13.5" thickBot="1" x14ac:dyDescent="0.25">
      <c r="A101" s="103"/>
      <c r="B101" s="104"/>
      <c r="C101" s="181"/>
      <c r="D101" s="105"/>
      <c r="E101" s="70"/>
      <c r="F101" s="152">
        <f>I101+M101+O101+Q101+S101+U101</f>
        <v>0</v>
      </c>
      <c r="G101" s="106">
        <f>F96</f>
        <v>0</v>
      </c>
      <c r="H101" s="107"/>
      <c r="I101" s="6">
        <f>IF(AND(H101&gt;6.8, H101&lt;11.3),IF(B$5=1,ROUNDDOWN(58.015*(11.26-H101)^1.81,0),ROUNDDOWN(58.015*(11.5-H101)^1.81,)),0)</f>
        <v>0</v>
      </c>
      <c r="J101" s="108"/>
      <c r="K101" s="109" t="s">
        <v>13</v>
      </c>
      <c r="L101" s="110"/>
      <c r="M101" s="111">
        <f>X101</f>
        <v>0</v>
      </c>
      <c r="N101" s="112"/>
      <c r="O101" s="7">
        <f>IF( AND(N101&gt;75),ROUNDDOWN(0.8465*(N101-75)^1.42,0),0)</f>
        <v>0</v>
      </c>
      <c r="P101" s="112"/>
      <c r="Q101" s="7">
        <f>IF( AND(P101&gt;210),ROUNDDOWN(0.14354*(P101-220)^1.4,0),0)</f>
        <v>0</v>
      </c>
      <c r="R101" s="113"/>
      <c r="S101" s="8">
        <f>IF( AND(R101&gt;10),ROUNDDOWN(5.33*(R101-10)^1.1,0),0)</f>
        <v>0</v>
      </c>
      <c r="T101" s="114"/>
      <c r="U101" s="8">
        <f>IF( AND(T101&gt;1.5),ROUNDDOWN(51.39*(T101-1.5)^1.05,0),0)</f>
        <v>0</v>
      </c>
      <c r="W101" s="79">
        <f>J101*60+L101</f>
        <v>0</v>
      </c>
      <c r="X101" s="80">
        <f>IF(W101&gt;0,(INT(POWER(305.5-W101,1.85)*0.08713)),0)</f>
        <v>0</v>
      </c>
    </row>
    <row r="102" spans="1:24" ht="13.5" thickBot="1" x14ac:dyDescent="0.25">
      <c r="F102" s="155"/>
      <c r="W102" s="58"/>
      <c r="X102" s="58"/>
    </row>
    <row r="103" spans="1:24" ht="13.5" thickBot="1" x14ac:dyDescent="0.25">
      <c r="A103" s="119"/>
      <c r="B103" s="120">
        <v>15</v>
      </c>
      <c r="C103" s="121" t="s">
        <v>42</v>
      </c>
      <c r="D103" s="195"/>
      <c r="E103" s="184" t="s">
        <v>17</v>
      </c>
      <c r="F103" s="154">
        <f>SUM(F104:F108)-MIN(F104:F108)</f>
        <v>0</v>
      </c>
      <c r="G103" s="2">
        <f>F103</f>
        <v>0</v>
      </c>
      <c r="H103" s="122"/>
      <c r="I103" s="12"/>
      <c r="J103" s="124"/>
      <c r="K103" s="123"/>
      <c r="L103" s="136"/>
      <c r="M103" s="135"/>
      <c r="N103" s="127"/>
      <c r="O103" s="12"/>
      <c r="P103" s="127"/>
      <c r="Q103" s="12"/>
      <c r="R103" s="128"/>
      <c r="S103" s="13"/>
      <c r="T103" s="130"/>
      <c r="U103" s="14"/>
      <c r="W103" s="58"/>
      <c r="X103" s="58"/>
    </row>
    <row r="104" spans="1:24" x14ac:dyDescent="0.2">
      <c r="A104" s="81"/>
      <c r="B104" s="82"/>
      <c r="C104" s="179"/>
      <c r="D104" s="83"/>
      <c r="F104" s="152">
        <f>I104+M104+O104+Q104+S104+U104</f>
        <v>0</v>
      </c>
      <c r="G104" s="84">
        <f>F103</f>
        <v>0</v>
      </c>
      <c r="H104" s="85"/>
      <c r="I104" s="4">
        <f>IF(AND(H104&gt;6.8, H104&lt;11.3),IF(B$5=1,ROUNDDOWN(58.015*(11.26-H104)^1.81,0),ROUNDDOWN(58.015*(11.5-H104)^1.81,)),0)</f>
        <v>0</v>
      </c>
      <c r="J104" s="86"/>
      <c r="K104" s="87" t="s">
        <v>13</v>
      </c>
      <c r="L104" s="88"/>
      <c r="M104" s="89">
        <f>X104</f>
        <v>0</v>
      </c>
      <c r="N104" s="90"/>
      <c r="O104" s="3">
        <f>IF( AND(N104&gt;75),ROUNDDOWN(0.8465*(N104-75)^1.42,0),0)</f>
        <v>0</v>
      </c>
      <c r="P104" s="90"/>
      <c r="Q104" s="3">
        <f>IF( AND(P104&gt;210),ROUNDDOWN(0.14354*(P104-220)^1.4,0),0)</f>
        <v>0</v>
      </c>
      <c r="R104" s="91"/>
      <c r="S104" s="5">
        <f>IF( AND(R104&gt;10),ROUNDDOWN(5.33*(R104-10)^1.1,0),0)</f>
        <v>0</v>
      </c>
      <c r="T104" s="92"/>
      <c r="U104" s="5">
        <f>IF( AND(T104&gt;1.5),ROUNDDOWN(51.39*(T104-1.5)^1.05,0),0)</f>
        <v>0</v>
      </c>
      <c r="W104" s="79">
        <f>J104*60+L104</f>
        <v>0</v>
      </c>
      <c r="X104" s="80">
        <f>IF(W104&gt;0,(INT(POWER(305.5-W104,1.85)*0.08713)),0)</f>
        <v>0</v>
      </c>
    </row>
    <row r="105" spans="1:24" x14ac:dyDescent="0.2">
      <c r="A105" s="93"/>
      <c r="B105" s="82"/>
      <c r="C105" s="180"/>
      <c r="D105" s="83"/>
      <c r="F105" s="152">
        <f>I105+M105+O105+Q105+S105+U105</f>
        <v>0</v>
      </c>
      <c r="G105" s="94">
        <f>F103</f>
        <v>0</v>
      </c>
      <c r="H105" s="95"/>
      <c r="I105" s="9">
        <f>IF(AND(H105&gt;6.8, H105&lt;11.3),IF(B$5=1,ROUNDDOWN(58.015*(11.26-H105)^1.81,0),ROUNDDOWN(58.015*(11.5-H105)^1.81,)),0)</f>
        <v>0</v>
      </c>
      <c r="J105" s="96"/>
      <c r="K105" s="97" t="s">
        <v>13</v>
      </c>
      <c r="L105" s="98"/>
      <c r="M105" s="99">
        <f>X105</f>
        <v>0</v>
      </c>
      <c r="N105" s="100"/>
      <c r="O105" s="10">
        <f>IF( AND(N105&gt;75),ROUNDDOWN(0.8465*(N105-75)^1.42,0),0)</f>
        <v>0</v>
      </c>
      <c r="P105" s="100"/>
      <c r="Q105" s="10">
        <f>IF( AND(P105&gt;210),ROUNDDOWN(0.14354*(P105-220)^1.4,0),0)</f>
        <v>0</v>
      </c>
      <c r="R105" s="101"/>
      <c r="S105" s="11">
        <f>IF( AND(R105&gt;10),ROUNDDOWN(5.33*(R105-10)^1.1,0),0)</f>
        <v>0</v>
      </c>
      <c r="T105" s="102"/>
      <c r="U105" s="11">
        <f>IF( AND(T105&gt;1.5),ROUNDDOWN(51.39*(T105-1.5)^1.05,0),0)</f>
        <v>0</v>
      </c>
      <c r="W105" s="79">
        <f>J105*60+L105</f>
        <v>0</v>
      </c>
      <c r="X105" s="80">
        <f>IF(W105&gt;0,(INT(POWER(305.5-W105,1.85)*0.08713)),0)</f>
        <v>0</v>
      </c>
    </row>
    <row r="106" spans="1:24" x14ac:dyDescent="0.2">
      <c r="A106" s="93"/>
      <c r="B106" s="82"/>
      <c r="C106" s="180"/>
      <c r="D106" s="83"/>
      <c r="F106" s="152">
        <f>I106+M106+O106+Q106+S106+U106</f>
        <v>0</v>
      </c>
      <c r="G106" s="94">
        <f>F103</f>
        <v>0</v>
      </c>
      <c r="H106" s="85"/>
      <c r="I106" s="4">
        <f>IF(AND(H106&gt;6.8, H106&lt;11.3),IF(B$5=1,ROUNDDOWN(58.015*(11.26-H106)^1.81,0),ROUNDDOWN(58.015*(11.5-H106)^1.81,)),0)</f>
        <v>0</v>
      </c>
      <c r="J106" s="86"/>
      <c r="K106" s="87" t="s">
        <v>13</v>
      </c>
      <c r="L106" s="88"/>
      <c r="M106" s="89">
        <f>X106</f>
        <v>0</v>
      </c>
      <c r="N106" s="90"/>
      <c r="O106" s="3">
        <f>IF( AND(N106&gt;75),ROUNDDOWN(0.8465*(N106-75)^1.42,0),0)</f>
        <v>0</v>
      </c>
      <c r="P106" s="90"/>
      <c r="Q106" s="3">
        <f>IF( AND(P106&gt;210),ROUNDDOWN(0.14354*(P106-220)^1.4,0),0)</f>
        <v>0</v>
      </c>
      <c r="R106" s="91"/>
      <c r="S106" s="5">
        <f>IF( AND(R106&gt;10),ROUNDDOWN(5.33*(R106-10)^1.1,0),0)</f>
        <v>0</v>
      </c>
      <c r="T106" s="92"/>
      <c r="U106" s="5">
        <f>IF( AND(T106&gt;1.5),ROUNDDOWN(51.39*(T106-1.5)^1.05,0),0)</f>
        <v>0</v>
      </c>
      <c r="W106" s="79">
        <f>J106*60+L106</f>
        <v>0</v>
      </c>
      <c r="X106" s="80">
        <f>IF(W106&gt;0,(INT(POWER(305.5-W106,1.85)*0.08713)),0)</f>
        <v>0</v>
      </c>
    </row>
    <row r="107" spans="1:24" x14ac:dyDescent="0.2">
      <c r="A107" s="93"/>
      <c r="B107" s="82"/>
      <c r="C107" s="180"/>
      <c r="D107" s="83"/>
      <c r="F107" s="152">
        <f>I107+M107+O107+Q107+S107+U107</f>
        <v>0</v>
      </c>
      <c r="G107" s="94">
        <f>F103</f>
        <v>0</v>
      </c>
      <c r="H107" s="95"/>
      <c r="I107" s="9">
        <f>IF(AND(H107&gt;6.8, H107&lt;11.3),IF(B$5=1,ROUNDDOWN(58.015*(11.26-H107)^1.81,0),ROUNDDOWN(58.015*(11.5-H107)^1.81,)),0)</f>
        <v>0</v>
      </c>
      <c r="J107" s="96"/>
      <c r="K107" s="97" t="s">
        <v>13</v>
      </c>
      <c r="L107" s="98"/>
      <c r="M107" s="99">
        <f>X107</f>
        <v>0</v>
      </c>
      <c r="N107" s="100"/>
      <c r="O107" s="10">
        <f>IF( AND(N107&gt;75),ROUNDDOWN(0.8465*(N107-75)^1.42,0),0)</f>
        <v>0</v>
      </c>
      <c r="P107" s="100"/>
      <c r="Q107" s="10">
        <f>IF( AND(P107&gt;210),ROUNDDOWN(0.14354*(P107-220)^1.4,0),0)</f>
        <v>0</v>
      </c>
      <c r="R107" s="101"/>
      <c r="S107" s="11">
        <f>IF( AND(R107&gt;10),ROUNDDOWN(5.33*(R107-10)^1.1,0),0)</f>
        <v>0</v>
      </c>
      <c r="T107" s="102"/>
      <c r="U107" s="11">
        <f>IF( AND(T107&gt;1.5),ROUNDDOWN(51.39*(T107-1.5)^1.05,0),0)</f>
        <v>0</v>
      </c>
      <c r="W107" s="79">
        <f>J107*60+L107</f>
        <v>0</v>
      </c>
      <c r="X107" s="80">
        <f>IF(W107&gt;0,(INT(POWER(305.5-W107,1.85)*0.08713)),0)</f>
        <v>0</v>
      </c>
    </row>
    <row r="108" spans="1:24" ht="13.5" thickBot="1" x14ac:dyDescent="0.25">
      <c r="A108" s="103"/>
      <c r="B108" s="104"/>
      <c r="C108" s="181"/>
      <c r="D108" s="105"/>
      <c r="E108" s="70"/>
      <c r="F108" s="152">
        <f>I108+M108+O108+Q108+S108+U108</f>
        <v>0</v>
      </c>
      <c r="G108" s="106">
        <f>F103</f>
        <v>0</v>
      </c>
      <c r="H108" s="107"/>
      <c r="I108" s="6">
        <f>IF(AND(H108&gt;6.8, H108&lt;11.3),IF(B$5=1,ROUNDDOWN(58.015*(11.26-H108)^1.81,0),ROUNDDOWN(58.015*(11.5-H108)^1.81,)),0)</f>
        <v>0</v>
      </c>
      <c r="J108" s="108"/>
      <c r="K108" s="109" t="s">
        <v>13</v>
      </c>
      <c r="L108" s="110"/>
      <c r="M108" s="111">
        <f>X108</f>
        <v>0</v>
      </c>
      <c r="N108" s="112"/>
      <c r="O108" s="7">
        <f>IF( AND(N108&gt;75),ROUNDDOWN(0.8465*(N108-75)^1.42,0),0)</f>
        <v>0</v>
      </c>
      <c r="P108" s="112"/>
      <c r="Q108" s="7">
        <f>IF( AND(P108&gt;210),ROUNDDOWN(0.14354*(P108-220)^1.4,0),0)</f>
        <v>0</v>
      </c>
      <c r="R108" s="113"/>
      <c r="S108" s="8">
        <f>IF( AND(R108&gt;10),ROUNDDOWN(5.33*(R108-10)^1.1,0),0)</f>
        <v>0</v>
      </c>
      <c r="T108" s="114"/>
      <c r="U108" s="8">
        <f>IF( AND(T108&gt;1.5),ROUNDDOWN(51.39*(T108-1.5)^1.05,0),0)</f>
        <v>0</v>
      </c>
      <c r="W108" s="79">
        <f>J108*60+L108</f>
        <v>0</v>
      </c>
      <c r="X108" s="80">
        <f>IF(W108&gt;0,(INT(POWER(305.5-W108,1.85)*0.08713)),0)</f>
        <v>0</v>
      </c>
    </row>
    <row r="109" spans="1:24" ht="13.5" thickBot="1" x14ac:dyDescent="0.25">
      <c r="F109" s="155"/>
      <c r="W109" s="58"/>
      <c r="X109" s="58"/>
    </row>
    <row r="110" spans="1:24" ht="13.5" thickBot="1" x14ac:dyDescent="0.25">
      <c r="A110" s="119"/>
      <c r="B110" s="120">
        <v>16</v>
      </c>
      <c r="C110" s="121" t="s">
        <v>43</v>
      </c>
      <c r="D110" s="195"/>
      <c r="E110" s="184" t="s">
        <v>17</v>
      </c>
      <c r="F110" s="154">
        <f>SUM(F111:F115)-MIN(F111:F115)</f>
        <v>0</v>
      </c>
      <c r="G110" s="2">
        <f>F110</f>
        <v>0</v>
      </c>
      <c r="H110" s="122"/>
      <c r="I110" s="12"/>
      <c r="J110" s="124"/>
      <c r="K110" s="123"/>
      <c r="L110" s="136"/>
      <c r="M110" s="135"/>
      <c r="N110" s="127"/>
      <c r="O110" s="12"/>
      <c r="P110" s="127"/>
      <c r="Q110" s="12"/>
      <c r="R110" s="128"/>
      <c r="S110" s="13"/>
      <c r="T110" s="130"/>
      <c r="U110" s="14"/>
      <c r="W110" s="58"/>
      <c r="X110" s="58"/>
    </row>
    <row r="111" spans="1:24" x14ac:dyDescent="0.2">
      <c r="A111" s="81"/>
      <c r="B111" s="82"/>
      <c r="C111" s="179"/>
      <c r="D111" s="83"/>
      <c r="F111" s="152">
        <f>I111+M111+O111+Q111+S111+U111</f>
        <v>0</v>
      </c>
      <c r="G111" s="84">
        <f>F110</f>
        <v>0</v>
      </c>
      <c r="H111" s="85"/>
      <c r="I111" s="4">
        <f>IF(AND(H111&gt;6.8, H111&lt;11.3),IF(B$5=1,ROUNDDOWN(58.015*(11.26-H111)^1.81,0),ROUNDDOWN(58.015*(11.5-H111)^1.81,)),0)</f>
        <v>0</v>
      </c>
      <c r="J111" s="86"/>
      <c r="K111" s="87" t="s">
        <v>13</v>
      </c>
      <c r="L111" s="88"/>
      <c r="M111" s="89">
        <f>X111</f>
        <v>0</v>
      </c>
      <c r="N111" s="90"/>
      <c r="O111" s="3">
        <f>IF( AND(N111&gt;75),ROUNDDOWN(0.8465*(N111-75)^1.42,0),0)</f>
        <v>0</v>
      </c>
      <c r="P111" s="90"/>
      <c r="Q111" s="3">
        <f>IF( AND(P111&gt;210),ROUNDDOWN(0.14354*(P111-220)^1.4,0),0)</f>
        <v>0</v>
      </c>
      <c r="R111" s="91"/>
      <c r="S111" s="5">
        <f>IF( AND(R111&gt;10),ROUNDDOWN(5.33*(R111-10)^1.1,0),0)</f>
        <v>0</v>
      </c>
      <c r="T111" s="92"/>
      <c r="U111" s="5">
        <f>IF( AND(T111&gt;1.5),ROUNDDOWN(51.39*(T111-1.5)^1.05,0),0)</f>
        <v>0</v>
      </c>
      <c r="W111" s="79">
        <f>J111*60+L111</f>
        <v>0</v>
      </c>
      <c r="X111" s="80">
        <f>IF(W111&gt;0,(INT(POWER(305.5-W111,1.85)*0.08713)),0)</f>
        <v>0</v>
      </c>
    </row>
    <row r="112" spans="1:24" x14ac:dyDescent="0.2">
      <c r="A112" s="93"/>
      <c r="B112" s="82"/>
      <c r="C112" s="180"/>
      <c r="D112" s="83"/>
      <c r="F112" s="152">
        <f>I112+M112+O112+Q112+S112+U112</f>
        <v>0</v>
      </c>
      <c r="G112" s="94">
        <f>F110</f>
        <v>0</v>
      </c>
      <c r="H112" s="95"/>
      <c r="I112" s="9">
        <f>IF(AND(H112&gt;6.8, H112&lt;11.3),IF(B$5=1,ROUNDDOWN(58.015*(11.26-H112)^1.81,0),ROUNDDOWN(58.015*(11.5-H112)^1.81,)),0)</f>
        <v>0</v>
      </c>
      <c r="J112" s="96"/>
      <c r="K112" s="97" t="s">
        <v>13</v>
      </c>
      <c r="L112" s="98"/>
      <c r="M112" s="99">
        <f>X112</f>
        <v>0</v>
      </c>
      <c r="N112" s="100"/>
      <c r="O112" s="10">
        <f>IF( AND(N112&gt;75),ROUNDDOWN(0.8465*(N112-75)^1.42,0),0)</f>
        <v>0</v>
      </c>
      <c r="P112" s="100"/>
      <c r="Q112" s="10">
        <f>IF( AND(P112&gt;210),ROUNDDOWN(0.14354*(P112-220)^1.4,0),0)</f>
        <v>0</v>
      </c>
      <c r="R112" s="101"/>
      <c r="S112" s="11">
        <f>IF( AND(R112&gt;10),ROUNDDOWN(5.33*(R112-10)^1.1,0),0)</f>
        <v>0</v>
      </c>
      <c r="T112" s="102"/>
      <c r="U112" s="11">
        <f>IF( AND(T112&gt;1.5),ROUNDDOWN(51.39*(T112-1.5)^1.05,0),0)</f>
        <v>0</v>
      </c>
      <c r="W112" s="79">
        <f>J112*60+L112</f>
        <v>0</v>
      </c>
      <c r="X112" s="80">
        <f>IF(W112&gt;0,(INT(POWER(305.5-W112,1.85)*0.08713)),0)</f>
        <v>0</v>
      </c>
    </row>
    <row r="113" spans="1:28" x14ac:dyDescent="0.2">
      <c r="A113" s="93"/>
      <c r="B113" s="82"/>
      <c r="C113" s="180"/>
      <c r="D113" s="83"/>
      <c r="F113" s="152">
        <f>I113+M113+O113+Q113+S113+U113</f>
        <v>0</v>
      </c>
      <c r="G113" s="94">
        <f>F110</f>
        <v>0</v>
      </c>
      <c r="H113" s="85"/>
      <c r="I113" s="4">
        <f>IF(AND(H113&gt;6.8, H113&lt;11.3),IF(B$5=1,ROUNDDOWN(58.015*(11.26-H113)^1.81,0),ROUNDDOWN(58.015*(11.5-H113)^1.81,)),0)</f>
        <v>0</v>
      </c>
      <c r="J113" s="86"/>
      <c r="K113" s="87" t="s">
        <v>13</v>
      </c>
      <c r="L113" s="88"/>
      <c r="M113" s="89">
        <f>X113</f>
        <v>0</v>
      </c>
      <c r="N113" s="90"/>
      <c r="O113" s="3">
        <f>IF( AND(N113&gt;75),ROUNDDOWN(0.8465*(N113-75)^1.42,0),0)</f>
        <v>0</v>
      </c>
      <c r="P113" s="90"/>
      <c r="Q113" s="3">
        <f>IF( AND(P113&gt;210),ROUNDDOWN(0.14354*(P113-220)^1.4,0),0)</f>
        <v>0</v>
      </c>
      <c r="R113" s="91"/>
      <c r="S113" s="5">
        <f>IF( AND(R113&gt;10),ROUNDDOWN(5.33*(R113-10)^1.1,0),0)</f>
        <v>0</v>
      </c>
      <c r="T113" s="92"/>
      <c r="U113" s="5">
        <f>IF( AND(T113&gt;1.5),ROUNDDOWN(51.39*(T113-1.5)^1.05,0),0)</f>
        <v>0</v>
      </c>
      <c r="W113" s="79">
        <f>J113*60+L113</f>
        <v>0</v>
      </c>
      <c r="X113" s="80">
        <f>IF(W113&gt;0,(INT(POWER(305.5-W113,1.85)*0.08713)),0)</f>
        <v>0</v>
      </c>
    </row>
    <row r="114" spans="1:28" x14ac:dyDescent="0.2">
      <c r="A114" s="93"/>
      <c r="B114" s="82"/>
      <c r="C114" s="180"/>
      <c r="D114" s="83"/>
      <c r="F114" s="152">
        <f>I114+M114+O114+Q114+S114+U114</f>
        <v>0</v>
      </c>
      <c r="G114" s="94">
        <f>F110</f>
        <v>0</v>
      </c>
      <c r="H114" s="95"/>
      <c r="I114" s="9">
        <f>IF(AND(H114&gt;6.8, H114&lt;11.3),IF(B$5=1,ROUNDDOWN(58.015*(11.26-H114)^1.81,0),ROUNDDOWN(58.015*(11.5-H114)^1.81,)),0)</f>
        <v>0</v>
      </c>
      <c r="J114" s="96"/>
      <c r="K114" s="97" t="s">
        <v>13</v>
      </c>
      <c r="L114" s="98"/>
      <c r="M114" s="99">
        <f>X114</f>
        <v>0</v>
      </c>
      <c r="N114" s="100"/>
      <c r="O114" s="10">
        <f>IF( AND(N114&gt;75),ROUNDDOWN(0.8465*(N114-75)^1.42,0),0)</f>
        <v>0</v>
      </c>
      <c r="P114" s="100"/>
      <c r="Q114" s="10">
        <f>IF( AND(P114&gt;210),ROUNDDOWN(0.14354*(P114-220)^1.4,0),0)</f>
        <v>0</v>
      </c>
      <c r="R114" s="101"/>
      <c r="S114" s="11">
        <f>IF( AND(R114&gt;10),ROUNDDOWN(5.33*(R114-10)^1.1,0),0)</f>
        <v>0</v>
      </c>
      <c r="T114" s="102"/>
      <c r="U114" s="11">
        <f>IF( AND(T114&gt;1.5),ROUNDDOWN(51.39*(T114-1.5)^1.05,0),0)</f>
        <v>0</v>
      </c>
      <c r="W114" s="79">
        <f>J114*60+L114</f>
        <v>0</v>
      </c>
      <c r="X114" s="80">
        <f>IF(W114&gt;0,(INT(POWER(305.5-W114,1.85)*0.08713)),0)</f>
        <v>0</v>
      </c>
    </row>
    <row r="115" spans="1:28" ht="13.5" thickBot="1" x14ac:dyDescent="0.25">
      <c r="A115" s="103"/>
      <c r="B115" s="104"/>
      <c r="C115" s="181"/>
      <c r="D115" s="105"/>
      <c r="E115" s="70"/>
      <c r="F115" s="152">
        <f>I115+M115+O115+Q115+S115+U115</f>
        <v>0</v>
      </c>
      <c r="G115" s="106">
        <f>F110</f>
        <v>0</v>
      </c>
      <c r="H115" s="107"/>
      <c r="I115" s="6">
        <f>IF(AND(H115&gt;6.8, H115&lt;11.3),IF(B$5=1,ROUNDDOWN(58.015*(11.26-H115)^1.81,0),ROUNDDOWN(58.015*(11.5-H115)^1.81,)),0)</f>
        <v>0</v>
      </c>
      <c r="J115" s="108"/>
      <c r="K115" s="109" t="s">
        <v>13</v>
      </c>
      <c r="L115" s="110"/>
      <c r="M115" s="111">
        <f>X115</f>
        <v>0</v>
      </c>
      <c r="N115" s="112"/>
      <c r="O115" s="7">
        <f>IF( AND(N115&gt;75),ROUNDDOWN(0.8465*(N115-75)^1.42,0),0)</f>
        <v>0</v>
      </c>
      <c r="P115" s="112"/>
      <c r="Q115" s="7">
        <f>IF( AND(P115&gt;210),ROUNDDOWN(0.14354*(P115-220)^1.4,0),0)</f>
        <v>0</v>
      </c>
      <c r="R115" s="113"/>
      <c r="S115" s="8">
        <f>IF( AND(R115&gt;10),ROUNDDOWN(5.33*(R115-10)^1.1,0),0)</f>
        <v>0</v>
      </c>
      <c r="T115" s="114"/>
      <c r="U115" s="8">
        <f>IF( AND(T115&gt;1.5),ROUNDDOWN(51.39*(T115-1.5)^1.05,0),0)</f>
        <v>0</v>
      </c>
      <c r="W115" s="79">
        <f>J115*60+L115</f>
        <v>0</v>
      </c>
      <c r="X115" s="80">
        <f>IF(W115&gt;0,(INT(POWER(305.5-W115,1.85)*0.08713)),0)</f>
        <v>0</v>
      </c>
    </row>
    <row r="116" spans="1:28" ht="13.5" thickBot="1" x14ac:dyDescent="0.25">
      <c r="F116" s="155"/>
      <c r="W116" s="58"/>
      <c r="X116" s="58"/>
    </row>
    <row r="117" spans="1:28" ht="13.5" thickBot="1" x14ac:dyDescent="0.25">
      <c r="A117" s="119"/>
      <c r="B117" s="120">
        <v>17</v>
      </c>
      <c r="C117" s="121" t="s">
        <v>44</v>
      </c>
      <c r="D117" s="195"/>
      <c r="E117" s="184" t="s">
        <v>17</v>
      </c>
      <c r="F117" s="154">
        <f>SUM(F118:F122)-MIN(F118:F122)</f>
        <v>0</v>
      </c>
      <c r="G117" s="2">
        <f>F117</f>
        <v>0</v>
      </c>
      <c r="H117" s="122"/>
      <c r="I117" s="12"/>
      <c r="J117" s="124"/>
      <c r="K117" s="123"/>
      <c r="L117" s="136"/>
      <c r="M117" s="135"/>
      <c r="N117" s="127"/>
      <c r="O117" s="12"/>
      <c r="P117" s="127"/>
      <c r="Q117" s="12"/>
      <c r="R117" s="128"/>
      <c r="S117" s="13"/>
      <c r="T117" s="130"/>
      <c r="U117" s="14"/>
      <c r="W117" s="58"/>
      <c r="X117" s="58"/>
      <c r="Y117" s="177" t="s">
        <v>37</v>
      </c>
      <c r="Z117" s="178"/>
      <c r="AA117" s="177"/>
      <c r="AB117" s="177"/>
    </row>
    <row r="118" spans="1:28" x14ac:dyDescent="0.2">
      <c r="A118" s="81"/>
      <c r="B118" s="82"/>
      <c r="C118" s="179"/>
      <c r="D118" s="83"/>
      <c r="F118" s="152">
        <f>I118+M118+O118+Q118+S118+U118</f>
        <v>0</v>
      </c>
      <c r="G118" s="84">
        <f>F117</f>
        <v>0</v>
      </c>
      <c r="H118" s="85"/>
      <c r="I118" s="4">
        <f>IF(AND(H118&gt;6.8, H118&lt;11.3),IF(B$5=1,ROUNDDOWN(58.015*(11.26-H118)^1.81,0),ROUNDDOWN(58.015*(11.5-H118)^1.81,)),0)</f>
        <v>0</v>
      </c>
      <c r="J118" s="86"/>
      <c r="K118" s="87" t="s">
        <v>13</v>
      </c>
      <c r="L118" s="88"/>
      <c r="M118" s="89">
        <f>X118</f>
        <v>0</v>
      </c>
      <c r="N118" s="90"/>
      <c r="O118" s="3">
        <f>IF( AND(N118&gt;75),ROUNDDOWN(0.8465*(N118-75)^1.42,0),0)</f>
        <v>0</v>
      </c>
      <c r="P118" s="90"/>
      <c r="Q118" s="3">
        <f>IF( AND(P118&gt;210),ROUNDDOWN(0.14354*(P118-220)^1.4,0),0)</f>
        <v>0</v>
      </c>
      <c r="R118" s="91"/>
      <c r="S118" s="5">
        <f>IF( AND(R118&gt;10),ROUNDDOWN(5.33*(R118-10)^1.1,0),0)</f>
        <v>0</v>
      </c>
      <c r="T118" s="92"/>
      <c r="U118" s="5">
        <f>IF( AND(T118&gt;1.5),ROUNDDOWN(51.39*(T118-1.5)^1.05,0),0)</f>
        <v>0</v>
      </c>
      <c r="W118" s="79">
        <f>J118*60+L118</f>
        <v>0</v>
      </c>
      <c r="X118" s="80">
        <f>IF(W118&gt;0,(INT(POWER(305.5-W118,1.85)*0.08713)),0)</f>
        <v>0</v>
      </c>
      <c r="Y118" s="177"/>
      <c r="Z118" s="177"/>
      <c r="AA118" s="177"/>
      <c r="AB118" s="177"/>
    </row>
    <row r="119" spans="1:28" x14ac:dyDescent="0.2">
      <c r="A119" s="93"/>
      <c r="B119" s="82"/>
      <c r="C119" s="180"/>
      <c r="D119" s="83"/>
      <c r="F119" s="152">
        <f>I119+M119+O119+Q119+S119+U119</f>
        <v>0</v>
      </c>
      <c r="G119" s="94">
        <f>F117</f>
        <v>0</v>
      </c>
      <c r="H119" s="95"/>
      <c r="I119" s="9">
        <f>IF(AND(H119&gt;6.8, H119&lt;11.3),IF(B$5=1,ROUNDDOWN(58.015*(11.26-H119)^1.81,0),ROUNDDOWN(58.015*(11.5-H119)^1.81,)),0)</f>
        <v>0</v>
      </c>
      <c r="J119" s="96"/>
      <c r="K119" s="97" t="s">
        <v>13</v>
      </c>
      <c r="L119" s="98"/>
      <c r="M119" s="99">
        <f>X119</f>
        <v>0</v>
      </c>
      <c r="N119" s="100"/>
      <c r="O119" s="10">
        <f>IF( AND(N119&gt;75),ROUNDDOWN(0.8465*(N119-75)^1.42,0),0)</f>
        <v>0</v>
      </c>
      <c r="P119" s="100"/>
      <c r="Q119" s="10">
        <f>IF( AND(P119&gt;210),ROUNDDOWN(0.14354*(P119-220)^1.4,0),0)</f>
        <v>0</v>
      </c>
      <c r="R119" s="101"/>
      <c r="S119" s="11">
        <f>IF( AND(R119&gt;10),ROUNDDOWN(5.33*(R119-10)^1.1,0),0)</f>
        <v>0</v>
      </c>
      <c r="T119" s="102"/>
      <c r="U119" s="11">
        <f>IF( AND(T119&gt;1.5),ROUNDDOWN(51.39*(T119-1.5)^1.05,0),0)</f>
        <v>0</v>
      </c>
      <c r="W119" s="79">
        <f>J119*60+L119</f>
        <v>0</v>
      </c>
      <c r="X119" s="80">
        <f>IF(W119&gt;0,(INT(POWER(305.5-W119,1.85)*0.08713)),0)</f>
        <v>0</v>
      </c>
      <c r="Y119" s="177" t="s">
        <v>36</v>
      </c>
      <c r="Z119" s="177"/>
      <c r="AA119" s="177"/>
      <c r="AB119" s="177"/>
    </row>
    <row r="120" spans="1:28" x14ac:dyDescent="0.2">
      <c r="A120" s="93"/>
      <c r="B120" s="82"/>
      <c r="C120" s="180"/>
      <c r="D120" s="83"/>
      <c r="F120" s="152">
        <f>I120+M120+O120+Q120+S120+U120</f>
        <v>0</v>
      </c>
      <c r="G120" s="94">
        <f>F117</f>
        <v>0</v>
      </c>
      <c r="H120" s="85"/>
      <c r="I120" s="4">
        <f>IF(AND(H120&gt;6.8, H120&lt;11.3),IF(B$5=1,ROUNDDOWN(58.015*(11.26-H120)^1.81,0),ROUNDDOWN(58.015*(11.5-H120)^1.81,)),0)</f>
        <v>0</v>
      </c>
      <c r="J120" s="86"/>
      <c r="K120" s="87" t="s">
        <v>13</v>
      </c>
      <c r="L120" s="88"/>
      <c r="M120" s="89">
        <f>X120</f>
        <v>0</v>
      </c>
      <c r="N120" s="90"/>
      <c r="O120" s="3">
        <f>IF( AND(N120&gt;75),ROUNDDOWN(0.8465*(N120-75)^1.42,0),0)</f>
        <v>0</v>
      </c>
      <c r="P120" s="90"/>
      <c r="Q120" s="3">
        <f>IF( AND(P120&gt;210),ROUNDDOWN(0.14354*(P120-220)^1.4,0),0)</f>
        <v>0</v>
      </c>
      <c r="R120" s="91"/>
      <c r="S120" s="5">
        <f>IF( AND(R120&gt;10),ROUNDDOWN(5.33*(R120-10)^1.1,0),0)</f>
        <v>0</v>
      </c>
      <c r="T120" s="92"/>
      <c r="U120" s="5">
        <f>IF( AND(T120&gt;1.5),ROUNDDOWN(51.39*(T120-1.5)^1.05,0),0)</f>
        <v>0</v>
      </c>
      <c r="W120" s="79">
        <f>J120*60+L120</f>
        <v>0</v>
      </c>
      <c r="X120" s="80">
        <f>IF(W120&gt;0,(INT(POWER(305.5-W120,1.85)*0.08713)),0)</f>
        <v>0</v>
      </c>
      <c r="Y120" s="177"/>
      <c r="Z120" s="177"/>
      <c r="AA120" s="177"/>
      <c r="AB120" s="177"/>
    </row>
    <row r="121" spans="1:28" x14ac:dyDescent="0.2">
      <c r="A121" s="93"/>
      <c r="B121" s="82"/>
      <c r="C121" s="180"/>
      <c r="D121" s="83"/>
      <c r="F121" s="152">
        <f>I121+M121+O121+Q121+S121+U121</f>
        <v>0</v>
      </c>
      <c r="G121" s="94">
        <f>F117</f>
        <v>0</v>
      </c>
      <c r="H121" s="95"/>
      <c r="I121" s="9">
        <f>IF(AND(H121&gt;6.8, H121&lt;11.3),IF(B$5=1,ROUNDDOWN(58.015*(11.26-H121)^1.81,0),ROUNDDOWN(58.015*(11.5-H121)^1.81,)),0)</f>
        <v>0</v>
      </c>
      <c r="J121" s="96"/>
      <c r="K121" s="97" t="s">
        <v>13</v>
      </c>
      <c r="L121" s="98"/>
      <c r="M121" s="99">
        <f>X121</f>
        <v>0</v>
      </c>
      <c r="N121" s="100"/>
      <c r="O121" s="10">
        <f>IF( AND(N121&gt;75),ROUNDDOWN(0.8465*(N121-75)^1.42,0),0)</f>
        <v>0</v>
      </c>
      <c r="P121" s="100"/>
      <c r="Q121" s="10">
        <f>IF( AND(P121&gt;210),ROUNDDOWN(0.14354*(P121-220)^1.4,0),0)</f>
        <v>0</v>
      </c>
      <c r="R121" s="101"/>
      <c r="S121" s="11">
        <f>IF( AND(R121&gt;10),ROUNDDOWN(5.33*(R121-10)^1.1,0),0)</f>
        <v>0</v>
      </c>
      <c r="T121" s="102"/>
      <c r="U121" s="11">
        <f>IF( AND(T121&gt;1.5),ROUNDDOWN(51.39*(T121-1.5)^1.05,0),0)</f>
        <v>0</v>
      </c>
      <c r="W121" s="79">
        <f>J121*60+L121</f>
        <v>0</v>
      </c>
      <c r="X121" s="80">
        <f>IF(W121&gt;0,(INT(POWER(305.5-W121,1.85)*0.08713)),0)</f>
        <v>0</v>
      </c>
      <c r="Y121" s="177" t="s">
        <v>38</v>
      </c>
      <c r="Z121" s="177"/>
      <c r="AA121" s="177"/>
      <c r="AB121" s="177"/>
    </row>
    <row r="122" spans="1:28" ht="13.5" thickBot="1" x14ac:dyDescent="0.25">
      <c r="A122" s="103"/>
      <c r="B122" s="104"/>
      <c r="C122" s="181"/>
      <c r="D122" s="105"/>
      <c r="E122" s="70"/>
      <c r="F122" s="152">
        <f>I122+M122+O122+Q122+S122+U122</f>
        <v>0</v>
      </c>
      <c r="G122" s="106">
        <f>F117</f>
        <v>0</v>
      </c>
      <c r="H122" s="107"/>
      <c r="I122" s="6">
        <f>IF(AND(H122&gt;6.8, H122&lt;11.3),IF(B$5=1,ROUNDDOWN(58.015*(11.26-H122)^1.81,0),ROUNDDOWN(58.015*(11.5-H122)^1.81,)),0)</f>
        <v>0</v>
      </c>
      <c r="J122" s="108"/>
      <c r="K122" s="109" t="s">
        <v>13</v>
      </c>
      <c r="L122" s="110"/>
      <c r="M122" s="111">
        <f>X122</f>
        <v>0</v>
      </c>
      <c r="N122" s="112"/>
      <c r="O122" s="7">
        <f>IF( AND(N122&gt;75),ROUNDDOWN(0.8465*(N122-75)^1.42,0),0)</f>
        <v>0</v>
      </c>
      <c r="P122" s="112"/>
      <c r="Q122" s="7">
        <f>IF( AND(P122&gt;210),ROUNDDOWN(0.14354*(P122-220)^1.4,0),0)</f>
        <v>0</v>
      </c>
      <c r="R122" s="113"/>
      <c r="S122" s="8">
        <f>IF( AND(R122&gt;10),ROUNDDOWN(5.33*(R122-10)^1.1,0),0)</f>
        <v>0</v>
      </c>
      <c r="T122" s="114"/>
      <c r="U122" s="8">
        <f>IF( AND(T122&gt;1.5),ROUNDDOWN(51.39*(T122-1.5)^1.05,0),0)</f>
        <v>0</v>
      </c>
      <c r="W122" s="79">
        <f>J122*60+L122</f>
        <v>0</v>
      </c>
      <c r="X122" s="80">
        <f>IF(W122&gt;0,(INT(POWER(305.5-W122,1.85)*0.08713)),0)</f>
        <v>0</v>
      </c>
    </row>
    <row r="123" spans="1:28" ht="13.5" thickBot="1" x14ac:dyDescent="0.25">
      <c r="F123" s="155"/>
      <c r="W123" s="58"/>
      <c r="X123" s="58"/>
    </row>
    <row r="124" spans="1:28" ht="13.5" thickBot="1" x14ac:dyDescent="0.25">
      <c r="A124" s="119"/>
      <c r="B124" s="120">
        <v>18</v>
      </c>
      <c r="C124" s="121" t="s">
        <v>45</v>
      </c>
      <c r="D124" s="195"/>
      <c r="E124" s="184" t="s">
        <v>17</v>
      </c>
      <c r="F124" s="154">
        <f>SUM(F125:F129)-MIN(F125:F129)</f>
        <v>0</v>
      </c>
      <c r="G124" s="2">
        <f>F124</f>
        <v>0</v>
      </c>
      <c r="H124" s="122"/>
      <c r="I124" s="12"/>
      <c r="J124" s="124"/>
      <c r="K124" s="123"/>
      <c r="L124" s="136"/>
      <c r="M124" s="135"/>
      <c r="N124" s="127"/>
      <c r="O124" s="12"/>
      <c r="P124" s="127"/>
      <c r="Q124" s="12"/>
      <c r="R124" s="128"/>
      <c r="S124" s="13"/>
      <c r="T124" s="130"/>
      <c r="U124" s="14"/>
      <c r="W124" s="58"/>
      <c r="X124" s="58"/>
    </row>
    <row r="125" spans="1:28" x14ac:dyDescent="0.2">
      <c r="A125" s="81"/>
      <c r="B125" s="82"/>
      <c r="C125" s="179"/>
      <c r="D125" s="83"/>
      <c r="F125" s="152">
        <f>I125+M125+O125+Q125+S125+U125</f>
        <v>0</v>
      </c>
      <c r="G125" s="84">
        <f>F124</f>
        <v>0</v>
      </c>
      <c r="H125" s="85"/>
      <c r="I125" s="4">
        <f>IF(AND(H125&gt;6.8, H125&lt;11.3),IF(B$5=1,ROUNDDOWN(58.015*(11.26-H125)^1.81,0),ROUNDDOWN(58.015*(11.5-H125)^1.81,)),0)</f>
        <v>0</v>
      </c>
      <c r="J125" s="86"/>
      <c r="K125" s="87" t="s">
        <v>13</v>
      </c>
      <c r="L125" s="88"/>
      <c r="M125" s="89">
        <f>X125</f>
        <v>0</v>
      </c>
      <c r="N125" s="90"/>
      <c r="O125" s="3">
        <f>IF( AND(N125&gt;75),ROUNDDOWN(0.8465*(N125-75)^1.42,0),0)</f>
        <v>0</v>
      </c>
      <c r="P125" s="90"/>
      <c r="Q125" s="3">
        <f>IF( AND(P125&gt;210),ROUNDDOWN(0.14354*(P125-220)^1.4,0),0)</f>
        <v>0</v>
      </c>
      <c r="R125" s="91"/>
      <c r="S125" s="5">
        <f>IF( AND(R125&gt;10),ROUNDDOWN(5.33*(R125-10)^1.1,0),0)</f>
        <v>0</v>
      </c>
      <c r="T125" s="92"/>
      <c r="U125" s="5">
        <f>IF( AND(T125&gt;1.5),ROUNDDOWN(51.39*(T125-1.5)^1.05,0),0)</f>
        <v>0</v>
      </c>
      <c r="W125" s="79">
        <f>J125*60+L125</f>
        <v>0</v>
      </c>
      <c r="X125" s="80">
        <f>IF(W125&gt;0,(INT(POWER(305.5-W125,1.85)*0.08713)),0)</f>
        <v>0</v>
      </c>
    </row>
    <row r="126" spans="1:28" x14ac:dyDescent="0.2">
      <c r="A126" s="93"/>
      <c r="B126" s="82"/>
      <c r="C126" s="180"/>
      <c r="D126" s="83"/>
      <c r="F126" s="152">
        <f>I126+M126+O126+Q126+S126+U126</f>
        <v>0</v>
      </c>
      <c r="G126" s="94">
        <f>F124</f>
        <v>0</v>
      </c>
      <c r="H126" s="95"/>
      <c r="I126" s="9">
        <f>IF(AND(H126&gt;6.8, H126&lt;11.3),IF(B$5=1,ROUNDDOWN(58.015*(11.26-H126)^1.81,0),ROUNDDOWN(58.015*(11.5-H126)^1.81,)),0)</f>
        <v>0</v>
      </c>
      <c r="J126" s="96"/>
      <c r="K126" s="97" t="s">
        <v>13</v>
      </c>
      <c r="L126" s="98"/>
      <c r="M126" s="99">
        <f>X126</f>
        <v>0</v>
      </c>
      <c r="N126" s="100"/>
      <c r="O126" s="10">
        <f>IF( AND(N126&gt;75),ROUNDDOWN(0.8465*(N126-75)^1.42,0),0)</f>
        <v>0</v>
      </c>
      <c r="P126" s="100"/>
      <c r="Q126" s="10">
        <f>IF( AND(P126&gt;210),ROUNDDOWN(0.14354*(P126-220)^1.4,0),0)</f>
        <v>0</v>
      </c>
      <c r="R126" s="101"/>
      <c r="S126" s="11">
        <f>IF( AND(R126&gt;10),ROUNDDOWN(5.33*(R126-10)^1.1,0),0)</f>
        <v>0</v>
      </c>
      <c r="T126" s="102"/>
      <c r="U126" s="11">
        <f>IF( AND(T126&gt;1.5),ROUNDDOWN(51.39*(T126-1.5)^1.05,0),0)</f>
        <v>0</v>
      </c>
      <c r="W126" s="79">
        <f>J126*60+L126</f>
        <v>0</v>
      </c>
      <c r="X126" s="80">
        <f>IF(W126&gt;0,(INT(POWER(305.5-W126,1.85)*0.08713)),0)</f>
        <v>0</v>
      </c>
    </row>
    <row r="127" spans="1:28" x14ac:dyDescent="0.2">
      <c r="A127" s="93"/>
      <c r="B127" s="82"/>
      <c r="C127" s="180"/>
      <c r="D127" s="83"/>
      <c r="F127" s="152">
        <f>I127+M127+O127+Q127+S127+U127</f>
        <v>0</v>
      </c>
      <c r="G127" s="94">
        <f>F124</f>
        <v>0</v>
      </c>
      <c r="H127" s="85"/>
      <c r="I127" s="4">
        <f>IF(AND(H127&gt;6.8, H127&lt;11.3),IF(B$5=1,ROUNDDOWN(58.015*(11.26-H127)^1.81,0),ROUNDDOWN(58.015*(11.5-H127)^1.81,)),0)</f>
        <v>0</v>
      </c>
      <c r="J127" s="86"/>
      <c r="K127" s="87" t="s">
        <v>13</v>
      </c>
      <c r="L127" s="88"/>
      <c r="M127" s="89">
        <f>X127</f>
        <v>0</v>
      </c>
      <c r="N127" s="90"/>
      <c r="O127" s="3">
        <f>IF( AND(N127&gt;75),ROUNDDOWN(0.8465*(N127-75)^1.42,0),0)</f>
        <v>0</v>
      </c>
      <c r="P127" s="90"/>
      <c r="Q127" s="3">
        <f>IF( AND(P127&gt;210),ROUNDDOWN(0.14354*(P127-220)^1.4,0),0)</f>
        <v>0</v>
      </c>
      <c r="R127" s="91"/>
      <c r="S127" s="5">
        <f>IF( AND(R127&gt;10),ROUNDDOWN(5.33*(R127-10)^1.1,0),0)</f>
        <v>0</v>
      </c>
      <c r="T127" s="92"/>
      <c r="U127" s="5">
        <f>IF( AND(T127&gt;1.5),ROUNDDOWN(51.39*(T127-1.5)^1.05,0),0)</f>
        <v>0</v>
      </c>
      <c r="W127" s="79">
        <f>J127*60+L127</f>
        <v>0</v>
      </c>
      <c r="X127" s="80">
        <f>IF(W127&gt;0,(INT(POWER(305.5-W127,1.85)*0.08713)),0)</f>
        <v>0</v>
      </c>
    </row>
    <row r="128" spans="1:28" x14ac:dyDescent="0.2">
      <c r="A128" s="93"/>
      <c r="B128" s="82"/>
      <c r="C128" s="180"/>
      <c r="D128" s="83"/>
      <c r="F128" s="152">
        <f>I128+M128+O128+Q128+S128+U128</f>
        <v>0</v>
      </c>
      <c r="G128" s="94">
        <f>F124</f>
        <v>0</v>
      </c>
      <c r="H128" s="95"/>
      <c r="I128" s="9">
        <f>IF(AND(H128&gt;6.8, H128&lt;11.3),IF(B$5=1,ROUNDDOWN(58.015*(11.26-H128)^1.81,0),ROUNDDOWN(58.015*(11.5-H128)^1.81,)),0)</f>
        <v>0</v>
      </c>
      <c r="J128" s="96"/>
      <c r="K128" s="97" t="s">
        <v>13</v>
      </c>
      <c r="L128" s="98"/>
      <c r="M128" s="99">
        <f>X128</f>
        <v>0</v>
      </c>
      <c r="N128" s="100"/>
      <c r="O128" s="10">
        <f>IF( AND(N128&gt;75),ROUNDDOWN(0.8465*(N128-75)^1.42,0),0)</f>
        <v>0</v>
      </c>
      <c r="P128" s="100"/>
      <c r="Q128" s="10">
        <f>IF( AND(P128&gt;210),ROUNDDOWN(0.14354*(P128-220)^1.4,0),0)</f>
        <v>0</v>
      </c>
      <c r="R128" s="101"/>
      <c r="S128" s="11">
        <f>IF( AND(R128&gt;10),ROUNDDOWN(5.33*(R128-10)^1.1,0),0)</f>
        <v>0</v>
      </c>
      <c r="T128" s="102"/>
      <c r="U128" s="11">
        <f>IF( AND(T128&gt;1.5),ROUNDDOWN(51.39*(T128-1.5)^1.05,0),0)</f>
        <v>0</v>
      </c>
      <c r="W128" s="79">
        <f>J128*60+L128</f>
        <v>0</v>
      </c>
      <c r="X128" s="80">
        <f>IF(W128&gt;0,(INT(POWER(305.5-W128,1.85)*0.08713)),0)</f>
        <v>0</v>
      </c>
    </row>
    <row r="129" spans="1:24" ht="13.5" thickBot="1" x14ac:dyDescent="0.25">
      <c r="A129" s="103"/>
      <c r="B129" s="104"/>
      <c r="C129" s="181"/>
      <c r="D129" s="105"/>
      <c r="E129" s="70"/>
      <c r="F129" s="152">
        <f>I129+M129+O129+Q129+S129+U129</f>
        <v>0</v>
      </c>
      <c r="G129" s="106">
        <f>F124</f>
        <v>0</v>
      </c>
      <c r="H129" s="107"/>
      <c r="I129" s="6">
        <f>IF(AND(H129&gt;6.8, H129&lt;11.3),IF(B$5=1,ROUNDDOWN(58.015*(11.26-H129)^1.81,0),ROUNDDOWN(58.015*(11.5-H129)^1.81,)),0)</f>
        <v>0</v>
      </c>
      <c r="J129" s="108"/>
      <c r="K129" s="109" t="s">
        <v>13</v>
      </c>
      <c r="L129" s="110"/>
      <c r="M129" s="111">
        <f>X129</f>
        <v>0</v>
      </c>
      <c r="N129" s="112"/>
      <c r="O129" s="7">
        <f>IF( AND(N129&gt;75),ROUNDDOWN(0.8465*(N129-75)^1.42,0),0)</f>
        <v>0</v>
      </c>
      <c r="P129" s="112"/>
      <c r="Q129" s="7">
        <f>IF( AND(P129&gt;210),ROUNDDOWN(0.14354*(P129-220)^1.4,0),0)</f>
        <v>0</v>
      </c>
      <c r="R129" s="113"/>
      <c r="S129" s="8">
        <f>IF( AND(R129&gt;10),ROUNDDOWN(5.33*(R129-10)^1.1,0),0)</f>
        <v>0</v>
      </c>
      <c r="T129" s="114"/>
      <c r="U129" s="8">
        <f>IF( AND(T129&gt;1.5),ROUNDDOWN(51.39*(T129-1.5)^1.05,0),0)</f>
        <v>0</v>
      </c>
      <c r="W129" s="79">
        <f>J129*60+L129</f>
        <v>0</v>
      </c>
      <c r="X129" s="80">
        <f>IF(W129&gt;0,(INT(POWER(305.5-W129,1.85)*0.08713)),0)</f>
        <v>0</v>
      </c>
    </row>
    <row r="130" spans="1:24" ht="13.5" thickBot="1" x14ac:dyDescent="0.25">
      <c r="F130" s="155"/>
      <c r="W130" s="58"/>
      <c r="X130" s="58"/>
    </row>
    <row r="131" spans="1:24" ht="13.5" thickBot="1" x14ac:dyDescent="0.25">
      <c r="A131" s="119"/>
      <c r="B131" s="120">
        <v>19</v>
      </c>
      <c r="C131" s="121" t="s">
        <v>46</v>
      </c>
      <c r="D131" s="195"/>
      <c r="E131" s="184" t="s">
        <v>17</v>
      </c>
      <c r="F131" s="154">
        <f>SUM(F132:F136)-MIN(F132:F136)</f>
        <v>0</v>
      </c>
      <c r="G131" s="2">
        <f>F131</f>
        <v>0</v>
      </c>
      <c r="H131" s="122"/>
      <c r="I131" s="12"/>
      <c r="J131" s="124"/>
      <c r="K131" s="123"/>
      <c r="L131" s="136"/>
      <c r="M131" s="135"/>
      <c r="N131" s="127"/>
      <c r="O131" s="12"/>
      <c r="P131" s="127"/>
      <c r="Q131" s="12"/>
      <c r="R131" s="128"/>
      <c r="S131" s="13"/>
      <c r="T131" s="130"/>
      <c r="U131" s="14"/>
      <c r="W131" s="58"/>
      <c r="X131" s="58"/>
    </row>
    <row r="132" spans="1:24" x14ac:dyDescent="0.2">
      <c r="A132" s="81"/>
      <c r="B132" s="82"/>
      <c r="C132" s="179"/>
      <c r="D132" s="83"/>
      <c r="F132" s="152">
        <f>I132+M132+O132+Q132+S132+U132</f>
        <v>0</v>
      </c>
      <c r="G132" s="84">
        <f>F131</f>
        <v>0</v>
      </c>
      <c r="H132" s="85"/>
      <c r="I132" s="4">
        <f>IF(AND(H132&gt;6.8, H132&lt;11.3),IF(B$5=1,ROUNDDOWN(58.015*(11.26-H132)^1.81,0),ROUNDDOWN(58.015*(11.5-H132)^1.81,)),0)</f>
        <v>0</v>
      </c>
      <c r="J132" s="86"/>
      <c r="K132" s="87" t="s">
        <v>13</v>
      </c>
      <c r="L132" s="88"/>
      <c r="M132" s="89">
        <f>X132</f>
        <v>0</v>
      </c>
      <c r="N132" s="90"/>
      <c r="O132" s="3">
        <f>IF( AND(N132&gt;75),ROUNDDOWN(0.8465*(N132-75)^1.42,0),0)</f>
        <v>0</v>
      </c>
      <c r="P132" s="90"/>
      <c r="Q132" s="3">
        <f>IF( AND(P132&gt;210),ROUNDDOWN(0.14354*(P132-220)^1.4,0),0)</f>
        <v>0</v>
      </c>
      <c r="R132" s="91"/>
      <c r="S132" s="5">
        <f>IF( AND(R132&gt;10),ROUNDDOWN(5.33*(R132-10)^1.1,0),0)</f>
        <v>0</v>
      </c>
      <c r="T132" s="92"/>
      <c r="U132" s="5">
        <f>IF( AND(T132&gt;1.5),ROUNDDOWN(51.39*(T132-1.5)^1.05,0),0)</f>
        <v>0</v>
      </c>
      <c r="W132" s="79">
        <f>J132*60+L132</f>
        <v>0</v>
      </c>
      <c r="X132" s="80">
        <f>IF(W132&gt;0,(INT(POWER(305.5-W132,1.85)*0.08713)),0)</f>
        <v>0</v>
      </c>
    </row>
    <row r="133" spans="1:24" x14ac:dyDescent="0.2">
      <c r="A133" s="93"/>
      <c r="B133" s="82"/>
      <c r="C133" s="180"/>
      <c r="D133" s="83"/>
      <c r="F133" s="152">
        <f>I133+M133+O133+Q133+S133+U133</f>
        <v>0</v>
      </c>
      <c r="G133" s="94">
        <f>F131</f>
        <v>0</v>
      </c>
      <c r="H133" s="95"/>
      <c r="I133" s="9">
        <f>IF(AND(H133&gt;6.8, H133&lt;11.3),IF(B$5=1,ROUNDDOWN(58.015*(11.26-H133)^1.81,0),ROUNDDOWN(58.015*(11.5-H133)^1.81,)),0)</f>
        <v>0</v>
      </c>
      <c r="J133" s="96"/>
      <c r="K133" s="97" t="s">
        <v>13</v>
      </c>
      <c r="L133" s="98"/>
      <c r="M133" s="99">
        <f>X133</f>
        <v>0</v>
      </c>
      <c r="N133" s="100"/>
      <c r="O133" s="10">
        <f>IF( AND(N133&gt;75),ROUNDDOWN(0.8465*(N133-75)^1.42,0),0)</f>
        <v>0</v>
      </c>
      <c r="P133" s="100"/>
      <c r="Q133" s="10">
        <f>IF( AND(P133&gt;210),ROUNDDOWN(0.14354*(P133-220)^1.4,0),0)</f>
        <v>0</v>
      </c>
      <c r="R133" s="101"/>
      <c r="S133" s="11">
        <f>IF( AND(R133&gt;10),ROUNDDOWN(5.33*(R133-10)^1.1,0),0)</f>
        <v>0</v>
      </c>
      <c r="T133" s="102"/>
      <c r="U133" s="11">
        <f>IF( AND(T133&gt;1.5),ROUNDDOWN(51.39*(T133-1.5)^1.05,0),0)</f>
        <v>0</v>
      </c>
      <c r="W133" s="79">
        <f>J133*60+L133</f>
        <v>0</v>
      </c>
      <c r="X133" s="80">
        <f>IF(W133&gt;0,(INT(POWER(305.5-W133,1.85)*0.08713)),0)</f>
        <v>0</v>
      </c>
    </row>
    <row r="134" spans="1:24" x14ac:dyDescent="0.2">
      <c r="A134" s="93"/>
      <c r="B134" s="82"/>
      <c r="C134" s="180"/>
      <c r="D134" s="83"/>
      <c r="F134" s="152">
        <f>I134+M134+O134+Q134+S134+U134</f>
        <v>0</v>
      </c>
      <c r="G134" s="94">
        <f>F131</f>
        <v>0</v>
      </c>
      <c r="H134" s="85"/>
      <c r="I134" s="4">
        <f>IF(AND(H134&gt;6.8, H134&lt;11.3),IF(B$5=1,ROUNDDOWN(58.015*(11.26-H134)^1.81,0),ROUNDDOWN(58.015*(11.5-H134)^1.81,)),0)</f>
        <v>0</v>
      </c>
      <c r="J134" s="86"/>
      <c r="K134" s="87" t="s">
        <v>13</v>
      </c>
      <c r="L134" s="88"/>
      <c r="M134" s="89">
        <f>X134</f>
        <v>0</v>
      </c>
      <c r="N134" s="90"/>
      <c r="O134" s="3">
        <f>IF( AND(N134&gt;75),ROUNDDOWN(0.8465*(N134-75)^1.42,0),0)</f>
        <v>0</v>
      </c>
      <c r="P134" s="90"/>
      <c r="Q134" s="3">
        <f>IF( AND(P134&gt;210),ROUNDDOWN(0.14354*(P134-220)^1.4,0),0)</f>
        <v>0</v>
      </c>
      <c r="R134" s="91"/>
      <c r="S134" s="5">
        <f>IF( AND(R134&gt;10),ROUNDDOWN(5.33*(R134-10)^1.1,0),0)</f>
        <v>0</v>
      </c>
      <c r="T134" s="92"/>
      <c r="U134" s="5">
        <f>IF( AND(T134&gt;1.5),ROUNDDOWN(51.39*(T134-1.5)^1.05,0),0)</f>
        <v>0</v>
      </c>
      <c r="W134" s="79">
        <f>J134*60+L134</f>
        <v>0</v>
      </c>
      <c r="X134" s="80">
        <f>IF(W134&gt;0,(INT(POWER(305.5-W134,1.85)*0.08713)),0)</f>
        <v>0</v>
      </c>
    </row>
    <row r="135" spans="1:24" x14ac:dyDescent="0.2">
      <c r="A135" s="93"/>
      <c r="B135" s="82"/>
      <c r="C135" s="180"/>
      <c r="D135" s="83"/>
      <c r="F135" s="152">
        <f>I135+M135+O135+Q135+S135+U135</f>
        <v>0</v>
      </c>
      <c r="G135" s="94">
        <f>F131</f>
        <v>0</v>
      </c>
      <c r="H135" s="95"/>
      <c r="I135" s="9">
        <f>IF(AND(H135&gt;6.8, H135&lt;11.3),IF(B$5=1,ROUNDDOWN(58.015*(11.26-H135)^1.81,0),ROUNDDOWN(58.015*(11.5-H135)^1.81,)),0)</f>
        <v>0</v>
      </c>
      <c r="J135" s="96"/>
      <c r="K135" s="97" t="s">
        <v>13</v>
      </c>
      <c r="L135" s="98"/>
      <c r="M135" s="99">
        <f>X135</f>
        <v>0</v>
      </c>
      <c r="N135" s="100"/>
      <c r="O135" s="10">
        <f>IF( AND(N135&gt;75),ROUNDDOWN(0.8465*(N135-75)^1.42,0),0)</f>
        <v>0</v>
      </c>
      <c r="P135" s="100"/>
      <c r="Q135" s="10">
        <f>IF( AND(P135&gt;210),ROUNDDOWN(0.14354*(P135-220)^1.4,0),0)</f>
        <v>0</v>
      </c>
      <c r="R135" s="101"/>
      <c r="S135" s="11">
        <f>IF( AND(R135&gt;10),ROUNDDOWN(5.33*(R135-10)^1.1,0),0)</f>
        <v>0</v>
      </c>
      <c r="T135" s="102"/>
      <c r="U135" s="11">
        <f>IF( AND(T135&gt;1.5),ROUNDDOWN(51.39*(T135-1.5)^1.05,0),0)</f>
        <v>0</v>
      </c>
      <c r="W135" s="79">
        <f>J135*60+L135</f>
        <v>0</v>
      </c>
      <c r="X135" s="80">
        <f>IF(W135&gt;0,(INT(POWER(305.5-W135,1.85)*0.08713)),0)</f>
        <v>0</v>
      </c>
    </row>
    <row r="136" spans="1:24" ht="13.5" thickBot="1" x14ac:dyDescent="0.25">
      <c r="A136" s="103"/>
      <c r="B136" s="104"/>
      <c r="C136" s="181"/>
      <c r="D136" s="105"/>
      <c r="E136" s="70"/>
      <c r="F136" s="152">
        <f>I136+M136+O136+Q136+S136+U136</f>
        <v>0</v>
      </c>
      <c r="G136" s="106">
        <f>F131</f>
        <v>0</v>
      </c>
      <c r="H136" s="107"/>
      <c r="I136" s="6">
        <f>IF(AND(H136&gt;6.8, H136&lt;11.3),IF(B$5=1,ROUNDDOWN(58.015*(11.26-H136)^1.81,0),ROUNDDOWN(58.015*(11.5-H136)^1.81,)),0)</f>
        <v>0</v>
      </c>
      <c r="J136" s="108"/>
      <c r="K136" s="109" t="s">
        <v>13</v>
      </c>
      <c r="L136" s="110"/>
      <c r="M136" s="111">
        <f>X136</f>
        <v>0</v>
      </c>
      <c r="N136" s="112"/>
      <c r="O136" s="7">
        <f>IF( AND(N136&gt;75),ROUNDDOWN(0.8465*(N136-75)^1.42,0),0)</f>
        <v>0</v>
      </c>
      <c r="P136" s="112"/>
      <c r="Q136" s="7">
        <f>IF( AND(P136&gt;210),ROUNDDOWN(0.14354*(P136-220)^1.4,0),0)</f>
        <v>0</v>
      </c>
      <c r="R136" s="113"/>
      <c r="S136" s="8">
        <f>IF( AND(R136&gt;10),ROUNDDOWN(5.33*(R136-10)^1.1,0),0)</f>
        <v>0</v>
      </c>
      <c r="T136" s="114"/>
      <c r="U136" s="8">
        <f>IF( AND(T136&gt;1.5),ROUNDDOWN(51.39*(T136-1.5)^1.05,0),0)</f>
        <v>0</v>
      </c>
      <c r="W136" s="79">
        <f>J136*60+L136</f>
        <v>0</v>
      </c>
      <c r="X136" s="80">
        <f>IF(W136&gt;0,(INT(POWER(305.5-W136,1.85)*0.08713)),0)</f>
        <v>0</v>
      </c>
    </row>
    <row r="137" spans="1:24" ht="13.5" thickBot="1" x14ac:dyDescent="0.25">
      <c r="F137" s="155"/>
      <c r="W137" s="58"/>
      <c r="X137" s="58"/>
    </row>
    <row r="138" spans="1:24" ht="13.5" thickBot="1" x14ac:dyDescent="0.25">
      <c r="A138" s="119"/>
      <c r="B138" s="120">
        <v>20</v>
      </c>
      <c r="C138" s="121" t="s">
        <v>47</v>
      </c>
      <c r="D138" s="195"/>
      <c r="E138" s="184" t="s">
        <v>17</v>
      </c>
      <c r="F138" s="154">
        <f>SUM(F139:F143)-MIN(F139:F143)</f>
        <v>0</v>
      </c>
      <c r="G138" s="2">
        <f>F138</f>
        <v>0</v>
      </c>
      <c r="H138" s="122"/>
      <c r="I138" s="12"/>
      <c r="J138" s="124"/>
      <c r="K138" s="123"/>
      <c r="L138" s="136"/>
      <c r="M138" s="135"/>
      <c r="N138" s="127"/>
      <c r="O138" s="12"/>
      <c r="P138" s="127"/>
      <c r="Q138" s="12"/>
      <c r="R138" s="128"/>
      <c r="S138" s="13"/>
      <c r="T138" s="130"/>
      <c r="U138" s="14"/>
      <c r="W138" s="58"/>
      <c r="X138" s="58"/>
    </row>
    <row r="139" spans="1:24" x14ac:dyDescent="0.2">
      <c r="A139" s="81"/>
      <c r="B139" s="82"/>
      <c r="C139" s="179"/>
      <c r="D139" s="83"/>
      <c r="F139" s="152">
        <f>I139+M139+O139+Q139+S139+U139</f>
        <v>0</v>
      </c>
      <c r="G139" s="84">
        <f>F138</f>
        <v>0</v>
      </c>
      <c r="H139" s="85"/>
      <c r="I139" s="4">
        <f>IF(AND(H139&gt;6.8, H139&lt;11.3),IF(B$5=1,ROUNDDOWN(58.015*(11.26-H139)^1.81,0),ROUNDDOWN(58.015*(11.5-H139)^1.81,)),0)</f>
        <v>0</v>
      </c>
      <c r="J139" s="86"/>
      <c r="K139" s="87" t="s">
        <v>13</v>
      </c>
      <c r="L139" s="88"/>
      <c r="M139" s="89">
        <f>X139</f>
        <v>0</v>
      </c>
      <c r="N139" s="90"/>
      <c r="O139" s="3">
        <f>IF( AND(N139&gt;75),ROUNDDOWN(0.8465*(N139-75)^1.42,0),0)</f>
        <v>0</v>
      </c>
      <c r="P139" s="90"/>
      <c r="Q139" s="3">
        <f>IF( AND(P139&gt;210),ROUNDDOWN(0.14354*(P139-220)^1.4,0),0)</f>
        <v>0</v>
      </c>
      <c r="R139" s="91"/>
      <c r="S139" s="5">
        <f>IF( AND(R139&gt;10),ROUNDDOWN(5.33*(R139-10)^1.1,0),0)</f>
        <v>0</v>
      </c>
      <c r="T139" s="92"/>
      <c r="U139" s="5">
        <f>IF( AND(T139&gt;1.5),ROUNDDOWN(51.39*(T139-1.5)^1.05,0),0)</f>
        <v>0</v>
      </c>
      <c r="W139" s="79">
        <f>J139*60+L139</f>
        <v>0</v>
      </c>
      <c r="X139" s="80">
        <f>IF(W139&gt;0,(INT(POWER(305.5-W139,1.85)*0.08713)),0)</f>
        <v>0</v>
      </c>
    </row>
    <row r="140" spans="1:24" x14ac:dyDescent="0.2">
      <c r="A140" s="93"/>
      <c r="B140" s="82"/>
      <c r="C140" s="180"/>
      <c r="D140" s="83"/>
      <c r="F140" s="152">
        <f>I140+M140+O140+Q140+S140+U140</f>
        <v>0</v>
      </c>
      <c r="G140" s="94">
        <f>F138</f>
        <v>0</v>
      </c>
      <c r="H140" s="95"/>
      <c r="I140" s="9">
        <f>IF(AND(H140&gt;6.8, H140&lt;11.3),IF(B$5=1,ROUNDDOWN(58.015*(11.26-H140)^1.81,0),ROUNDDOWN(58.015*(11.5-H140)^1.81,)),0)</f>
        <v>0</v>
      </c>
      <c r="J140" s="96"/>
      <c r="K140" s="97" t="s">
        <v>13</v>
      </c>
      <c r="L140" s="98"/>
      <c r="M140" s="99">
        <f>X140</f>
        <v>0</v>
      </c>
      <c r="N140" s="100"/>
      <c r="O140" s="10">
        <f>IF( AND(N140&gt;75),ROUNDDOWN(0.8465*(N140-75)^1.42,0),0)</f>
        <v>0</v>
      </c>
      <c r="P140" s="100"/>
      <c r="Q140" s="10">
        <f>IF( AND(P140&gt;210),ROUNDDOWN(0.14354*(P140-220)^1.4,0),0)</f>
        <v>0</v>
      </c>
      <c r="R140" s="101"/>
      <c r="S140" s="11">
        <f>IF( AND(R140&gt;10),ROUNDDOWN(5.33*(R140-10)^1.1,0),0)</f>
        <v>0</v>
      </c>
      <c r="T140" s="102"/>
      <c r="U140" s="11">
        <f>IF( AND(T140&gt;1.5),ROUNDDOWN(51.39*(T140-1.5)^1.05,0),0)</f>
        <v>0</v>
      </c>
      <c r="W140" s="79">
        <f>J140*60+L140</f>
        <v>0</v>
      </c>
      <c r="X140" s="80">
        <f>IF(W140&gt;0,(INT(POWER(305.5-W140,1.85)*0.08713)),0)</f>
        <v>0</v>
      </c>
    </row>
    <row r="141" spans="1:24" x14ac:dyDescent="0.2">
      <c r="A141" s="93"/>
      <c r="B141" s="82"/>
      <c r="C141" s="180"/>
      <c r="D141" s="83"/>
      <c r="F141" s="152">
        <f>I141+M141+O141+Q141+S141+U141</f>
        <v>0</v>
      </c>
      <c r="G141" s="94">
        <f>F138</f>
        <v>0</v>
      </c>
      <c r="H141" s="85"/>
      <c r="I141" s="4">
        <f>IF(AND(H141&gt;6.8, H141&lt;11.3),IF(B$5=1,ROUNDDOWN(58.015*(11.26-H141)^1.81,0),ROUNDDOWN(58.015*(11.5-H141)^1.81,)),0)</f>
        <v>0</v>
      </c>
      <c r="J141" s="86"/>
      <c r="K141" s="87" t="s">
        <v>13</v>
      </c>
      <c r="L141" s="88"/>
      <c r="M141" s="89">
        <f>X141</f>
        <v>0</v>
      </c>
      <c r="N141" s="90"/>
      <c r="O141" s="3">
        <f>IF( AND(N141&gt;75),ROUNDDOWN(0.8465*(N141-75)^1.42,0),0)</f>
        <v>0</v>
      </c>
      <c r="P141" s="90"/>
      <c r="Q141" s="3">
        <f>IF( AND(P141&gt;210),ROUNDDOWN(0.14354*(P141-220)^1.4,0),0)</f>
        <v>0</v>
      </c>
      <c r="R141" s="91"/>
      <c r="S141" s="5">
        <f>IF( AND(R141&gt;10),ROUNDDOWN(5.33*(R141-10)^1.1,0),0)</f>
        <v>0</v>
      </c>
      <c r="T141" s="92"/>
      <c r="U141" s="5">
        <f>IF( AND(T141&gt;1.5),ROUNDDOWN(51.39*(T141-1.5)^1.05,0),0)</f>
        <v>0</v>
      </c>
      <c r="W141" s="79">
        <f>J141*60+L141</f>
        <v>0</v>
      </c>
      <c r="X141" s="80">
        <f>IF(W141&gt;0,(INT(POWER(305.5-W141,1.85)*0.08713)),0)</f>
        <v>0</v>
      </c>
    </row>
    <row r="142" spans="1:24" x14ac:dyDescent="0.2">
      <c r="A142" s="93"/>
      <c r="B142" s="82"/>
      <c r="C142" s="180"/>
      <c r="D142" s="83"/>
      <c r="F142" s="152">
        <f>I142+M142+O142+Q142+S142+U142</f>
        <v>0</v>
      </c>
      <c r="G142" s="94">
        <f>F138</f>
        <v>0</v>
      </c>
      <c r="H142" s="95"/>
      <c r="I142" s="9">
        <f>IF(AND(H142&gt;6.8, H142&lt;11.3),IF(B$5=1,ROUNDDOWN(58.015*(11.26-H142)^1.81,0),ROUNDDOWN(58.015*(11.5-H142)^1.81,)),0)</f>
        <v>0</v>
      </c>
      <c r="J142" s="96"/>
      <c r="K142" s="97" t="s">
        <v>13</v>
      </c>
      <c r="L142" s="98"/>
      <c r="M142" s="99">
        <f>X142</f>
        <v>0</v>
      </c>
      <c r="N142" s="100"/>
      <c r="O142" s="10">
        <f>IF( AND(N142&gt;75),ROUNDDOWN(0.8465*(N142-75)^1.42,0),0)</f>
        <v>0</v>
      </c>
      <c r="P142" s="100"/>
      <c r="Q142" s="10">
        <f>IF( AND(P142&gt;210),ROUNDDOWN(0.14354*(P142-220)^1.4,0),0)</f>
        <v>0</v>
      </c>
      <c r="R142" s="101"/>
      <c r="S142" s="11">
        <f>IF( AND(R142&gt;10),ROUNDDOWN(5.33*(R142-10)^1.1,0),0)</f>
        <v>0</v>
      </c>
      <c r="T142" s="102"/>
      <c r="U142" s="11">
        <f>IF( AND(T142&gt;1.5),ROUNDDOWN(51.39*(T142-1.5)^1.05,0),0)</f>
        <v>0</v>
      </c>
      <c r="W142" s="79">
        <f>J142*60+L142</f>
        <v>0</v>
      </c>
      <c r="X142" s="80">
        <f>IF(W142&gt;0,(INT(POWER(305.5-W142,1.85)*0.08713)),0)</f>
        <v>0</v>
      </c>
    </row>
    <row r="143" spans="1:24" ht="13.5" thickBot="1" x14ac:dyDescent="0.25">
      <c r="A143" s="103"/>
      <c r="B143" s="104"/>
      <c r="C143" s="181"/>
      <c r="D143" s="105"/>
      <c r="E143" s="70"/>
      <c r="F143" s="152">
        <f>I143+M143+O143+Q143+S143+U143</f>
        <v>0</v>
      </c>
      <c r="G143" s="106">
        <f>F138</f>
        <v>0</v>
      </c>
      <c r="H143" s="107"/>
      <c r="I143" s="6">
        <f>IF(AND(H143&gt;6.8, H143&lt;11.3),IF(B$5=1,ROUNDDOWN(58.015*(11.26-H143)^1.81,0),ROUNDDOWN(58.015*(11.5-H143)^1.81,)),0)</f>
        <v>0</v>
      </c>
      <c r="J143" s="108"/>
      <c r="K143" s="109" t="s">
        <v>13</v>
      </c>
      <c r="L143" s="110"/>
      <c r="M143" s="111">
        <f>X143</f>
        <v>0</v>
      </c>
      <c r="N143" s="112"/>
      <c r="O143" s="7">
        <f>IF( AND(N143&gt;75),ROUNDDOWN(0.8465*(N143-75)^1.42,0),0)</f>
        <v>0</v>
      </c>
      <c r="P143" s="112"/>
      <c r="Q143" s="7">
        <f>IF( AND(P143&gt;210),ROUNDDOWN(0.14354*(P143-220)^1.4,0),0)</f>
        <v>0</v>
      </c>
      <c r="R143" s="113"/>
      <c r="S143" s="8">
        <f>IF( AND(R143&gt;10),ROUNDDOWN(5.33*(R143-10)^1.1,0),0)</f>
        <v>0</v>
      </c>
      <c r="T143" s="114"/>
      <c r="U143" s="8">
        <f>IF( AND(T143&gt;1.5),ROUNDDOWN(51.39*(T143-1.5)^1.05,0),0)</f>
        <v>0</v>
      </c>
      <c r="W143" s="79">
        <f>J143*60+L143</f>
        <v>0</v>
      </c>
      <c r="X143" s="80">
        <f>IF(W143&gt;0,(INT(POWER(305.5-W143,1.85)*0.08713)),0)</f>
        <v>0</v>
      </c>
    </row>
  </sheetData>
  <mergeCells count="4">
    <mergeCell ref="J4:L4"/>
    <mergeCell ref="C1:U1"/>
    <mergeCell ref="D2:F2"/>
    <mergeCell ref="S2:T2"/>
  </mergeCells>
  <phoneticPr fontId="0" type="noConversion"/>
  <pageMargins left="0.51" right="0.35" top="0.17" bottom="0.17" header="0.17" footer="0.16"/>
  <pageSetup paperSize="9" scale="2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27"/>
  <sheetViews>
    <sheetView workbookViewId="0">
      <selection activeCell="K33" sqref="K33"/>
    </sheetView>
  </sheetViews>
  <sheetFormatPr defaultRowHeight="12.75" x14ac:dyDescent="0.2"/>
  <cols>
    <col min="1" max="1" width="4.5703125" bestFit="1" customWidth="1"/>
    <col min="2" max="2" width="26.5703125" customWidth="1"/>
    <col min="3" max="3" width="4.5703125" bestFit="1" customWidth="1"/>
    <col min="4" max="4" width="9.5703125" bestFit="1" customWidth="1"/>
    <col min="5" max="5" width="14.7109375" customWidth="1"/>
    <col min="6" max="6" width="4.7109375" customWidth="1"/>
    <col min="7" max="7" width="14.7109375" customWidth="1"/>
    <col min="8" max="8" width="4.7109375" customWidth="1"/>
    <col min="9" max="9" width="14.7109375" customWidth="1"/>
    <col min="10" max="10" width="4.7109375" customWidth="1"/>
    <col min="11" max="11" width="14.7109375" customWidth="1"/>
    <col min="12" max="12" width="4.7109375" customWidth="1"/>
    <col min="13" max="13" width="14.7109375" customWidth="1"/>
    <col min="14" max="14" width="4.7109375" customWidth="1"/>
  </cols>
  <sheetData>
    <row r="1" spans="1:14" ht="19.5" customHeight="1" x14ac:dyDescent="0.2">
      <c r="A1" s="223" t="s">
        <v>28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5"/>
    </row>
    <row r="2" spans="1:14" ht="15" customHeight="1" x14ac:dyDescent="0.2">
      <c r="A2" s="204"/>
      <c r="B2" s="197" t="s">
        <v>24</v>
      </c>
      <c r="C2" s="229" t="s">
        <v>25</v>
      </c>
      <c r="D2" s="229"/>
      <c r="E2" s="205"/>
      <c r="F2" s="205"/>
      <c r="G2" s="205"/>
      <c r="H2" s="205"/>
      <c r="I2" s="205"/>
      <c r="J2" s="205"/>
      <c r="K2" s="206" t="s">
        <v>22</v>
      </c>
      <c r="L2" s="231">
        <v>43621</v>
      </c>
      <c r="M2" s="231"/>
      <c r="N2" s="207"/>
    </row>
    <row r="3" spans="1:14" ht="15" customHeight="1" thickBot="1" x14ac:dyDescent="0.25">
      <c r="A3" s="208"/>
      <c r="B3" s="209" t="s">
        <v>26</v>
      </c>
      <c r="C3" s="230" t="s">
        <v>27</v>
      </c>
      <c r="D3" s="230"/>
      <c r="E3" s="230"/>
      <c r="F3" s="202"/>
      <c r="G3" s="202"/>
      <c r="H3" s="202"/>
      <c r="I3" s="202"/>
      <c r="J3" s="202"/>
      <c r="K3" s="202"/>
      <c r="L3" s="202"/>
      <c r="M3" s="202"/>
      <c r="N3" s="203"/>
    </row>
    <row r="4" spans="1:14" s="18" customFormat="1" ht="18" customHeight="1" thickBot="1" x14ac:dyDescent="0.25"/>
    <row r="5" spans="1:14" ht="18" customHeight="1" thickBot="1" x14ac:dyDescent="0.25">
      <c r="A5" s="163" t="s">
        <v>15</v>
      </c>
      <c r="B5" s="26" t="s">
        <v>9</v>
      </c>
      <c r="C5" s="47" t="s">
        <v>10</v>
      </c>
      <c r="D5" s="33" t="s">
        <v>11</v>
      </c>
      <c r="E5" s="46"/>
      <c r="F5" s="32"/>
      <c r="G5" s="32"/>
      <c r="H5" s="32"/>
      <c r="I5" s="32"/>
      <c r="J5" s="32"/>
      <c r="K5" s="32"/>
      <c r="L5" s="32"/>
      <c r="M5" s="32"/>
      <c r="N5" s="28"/>
    </row>
    <row r="6" spans="1:14" ht="18" customHeight="1" x14ac:dyDescent="0.2">
      <c r="A6" s="167">
        <v>1</v>
      </c>
      <c r="B6" s="168" t="s">
        <v>53</v>
      </c>
      <c r="C6" s="169" t="s">
        <v>17</v>
      </c>
      <c r="D6" s="170">
        <v>7696</v>
      </c>
      <c r="E6" s="171" t="s">
        <v>59</v>
      </c>
      <c r="F6" s="172">
        <v>2312</v>
      </c>
      <c r="G6" s="171" t="s">
        <v>60</v>
      </c>
      <c r="H6" s="172">
        <v>1338</v>
      </c>
      <c r="I6" s="171" t="s">
        <v>61</v>
      </c>
      <c r="J6" s="172">
        <v>2009</v>
      </c>
      <c r="K6" s="171" t="s">
        <v>62</v>
      </c>
      <c r="L6" s="172">
        <v>1820</v>
      </c>
      <c r="M6" s="171" t="s">
        <v>79</v>
      </c>
      <c r="N6" s="173">
        <v>1555</v>
      </c>
    </row>
    <row r="7" spans="1:14" ht="18" customHeight="1" x14ac:dyDescent="0.2">
      <c r="A7" s="54">
        <v>2</v>
      </c>
      <c r="B7" s="156" t="s">
        <v>80</v>
      </c>
      <c r="C7" s="164" t="s">
        <v>17</v>
      </c>
      <c r="D7" s="149">
        <v>7238</v>
      </c>
      <c r="E7" s="55" t="s">
        <v>81</v>
      </c>
      <c r="F7" s="166">
        <v>1773</v>
      </c>
      <c r="G7" s="55" t="s">
        <v>82</v>
      </c>
      <c r="H7" s="166">
        <v>1630</v>
      </c>
      <c r="I7" s="55" t="s">
        <v>83</v>
      </c>
      <c r="J7" s="166">
        <v>1614</v>
      </c>
      <c r="K7" s="55" t="s">
        <v>84</v>
      </c>
      <c r="L7" s="166">
        <v>1441</v>
      </c>
      <c r="M7" s="55" t="s">
        <v>85</v>
      </c>
      <c r="N7" s="174">
        <v>2221</v>
      </c>
    </row>
    <row r="8" spans="1:14" ht="18" customHeight="1" x14ac:dyDescent="0.2">
      <c r="A8" s="54">
        <v>3</v>
      </c>
      <c r="B8" s="156" t="s">
        <v>50</v>
      </c>
      <c r="C8" s="164" t="s">
        <v>17</v>
      </c>
      <c r="D8" s="149">
        <v>6315</v>
      </c>
      <c r="E8" s="55" t="s">
        <v>66</v>
      </c>
      <c r="F8" s="166">
        <v>1604</v>
      </c>
      <c r="G8" s="55" t="s">
        <v>67</v>
      </c>
      <c r="H8" s="166">
        <v>1469</v>
      </c>
      <c r="I8" s="55" t="s">
        <v>68</v>
      </c>
      <c r="J8" s="166">
        <v>1718</v>
      </c>
      <c r="K8" s="55" t="s">
        <v>69</v>
      </c>
      <c r="L8" s="166">
        <v>1524</v>
      </c>
      <c r="M8" s="55" t="s">
        <v>70</v>
      </c>
      <c r="N8" s="174">
        <v>1275</v>
      </c>
    </row>
    <row r="9" spans="1:14" ht="18" customHeight="1" x14ac:dyDescent="0.2">
      <c r="A9" s="54">
        <v>4</v>
      </c>
      <c r="B9" s="156" t="s">
        <v>71</v>
      </c>
      <c r="C9" s="164" t="s">
        <v>17</v>
      </c>
      <c r="D9" s="149">
        <v>6223</v>
      </c>
      <c r="E9" s="55" t="s">
        <v>94</v>
      </c>
      <c r="F9" s="166">
        <v>1351</v>
      </c>
      <c r="G9" s="55" t="s">
        <v>72</v>
      </c>
      <c r="H9" s="166">
        <v>1328</v>
      </c>
      <c r="I9" s="55" t="s">
        <v>73</v>
      </c>
      <c r="J9" s="166">
        <v>1491</v>
      </c>
      <c r="K9" s="55" t="s">
        <v>74</v>
      </c>
      <c r="L9" s="166">
        <v>1895</v>
      </c>
      <c r="M9" s="55" t="s">
        <v>75</v>
      </c>
      <c r="N9" s="174">
        <v>1486</v>
      </c>
    </row>
    <row r="10" spans="1:14" ht="18" customHeight="1" x14ac:dyDescent="0.2">
      <c r="A10" s="54">
        <v>5</v>
      </c>
      <c r="B10" s="156" t="s">
        <v>52</v>
      </c>
      <c r="C10" s="164" t="s">
        <v>17</v>
      </c>
      <c r="D10" s="149">
        <v>5834</v>
      </c>
      <c r="E10" s="55" t="s">
        <v>87</v>
      </c>
      <c r="F10" s="166">
        <v>1250</v>
      </c>
      <c r="G10" s="55" t="s">
        <v>88</v>
      </c>
      <c r="H10" s="166">
        <v>1493</v>
      </c>
      <c r="I10" s="55" t="s">
        <v>89</v>
      </c>
      <c r="J10" s="166">
        <v>1536</v>
      </c>
      <c r="K10" s="55" t="s">
        <v>90</v>
      </c>
      <c r="L10" s="166">
        <v>1273</v>
      </c>
      <c r="M10" s="55" t="s">
        <v>91</v>
      </c>
      <c r="N10" s="174">
        <v>1532</v>
      </c>
    </row>
    <row r="11" spans="1:14" ht="18" customHeight="1" x14ac:dyDescent="0.2">
      <c r="A11" s="54">
        <v>6</v>
      </c>
      <c r="B11" s="156" t="s">
        <v>49</v>
      </c>
      <c r="C11" s="164" t="s">
        <v>17</v>
      </c>
      <c r="D11" s="149">
        <v>5377</v>
      </c>
      <c r="E11" s="55" t="s">
        <v>92</v>
      </c>
      <c r="F11" s="166">
        <v>1312</v>
      </c>
      <c r="G11" s="55" t="s">
        <v>93</v>
      </c>
      <c r="H11" s="166">
        <v>1358</v>
      </c>
      <c r="I11" s="55" t="s">
        <v>63</v>
      </c>
      <c r="J11" s="166">
        <v>1432</v>
      </c>
      <c r="K11" s="55" t="s">
        <v>64</v>
      </c>
      <c r="L11" s="166">
        <v>1275</v>
      </c>
      <c r="M11" s="55" t="s">
        <v>65</v>
      </c>
      <c r="N11" s="174">
        <v>1254</v>
      </c>
    </row>
    <row r="12" spans="1:14" ht="18" customHeight="1" x14ac:dyDescent="0.2">
      <c r="A12" s="54">
        <v>7</v>
      </c>
      <c r="B12" s="156" t="s">
        <v>51</v>
      </c>
      <c r="C12" s="164" t="s">
        <v>17</v>
      </c>
      <c r="D12" s="149">
        <v>5186</v>
      </c>
      <c r="E12" s="55" t="s">
        <v>54</v>
      </c>
      <c r="F12" s="166">
        <v>1099</v>
      </c>
      <c r="G12" s="55" t="s">
        <v>55</v>
      </c>
      <c r="H12" s="166">
        <v>1486</v>
      </c>
      <c r="I12" s="55" t="s">
        <v>56</v>
      </c>
      <c r="J12" s="166">
        <v>1160</v>
      </c>
      <c r="K12" s="55" t="s">
        <v>57</v>
      </c>
      <c r="L12" s="166">
        <v>1375</v>
      </c>
      <c r="M12" s="55" t="s">
        <v>58</v>
      </c>
      <c r="N12" s="174">
        <v>1165</v>
      </c>
    </row>
    <row r="13" spans="1:14" ht="18" hidden="1" customHeight="1" x14ac:dyDescent="0.2">
      <c r="A13" s="54">
        <v>8</v>
      </c>
      <c r="B13" s="156" t="s">
        <v>78</v>
      </c>
      <c r="C13" s="164" t="s">
        <v>17</v>
      </c>
      <c r="D13" s="149">
        <v>0</v>
      </c>
      <c r="E13" s="55">
        <v>0</v>
      </c>
      <c r="F13" s="166">
        <v>0</v>
      </c>
      <c r="G13" s="55">
        <v>0</v>
      </c>
      <c r="H13" s="166">
        <v>0</v>
      </c>
      <c r="I13" s="55">
        <v>0</v>
      </c>
      <c r="J13" s="166">
        <v>0</v>
      </c>
      <c r="K13" s="55">
        <v>0</v>
      </c>
      <c r="L13" s="166">
        <v>0</v>
      </c>
      <c r="M13" s="55">
        <v>0</v>
      </c>
      <c r="N13" s="174">
        <v>0</v>
      </c>
    </row>
    <row r="14" spans="1:14" ht="18" hidden="1" customHeight="1" x14ac:dyDescent="0.2">
      <c r="A14" s="54">
        <v>9</v>
      </c>
      <c r="B14" s="156" t="s">
        <v>76</v>
      </c>
      <c r="C14" s="164" t="s">
        <v>17</v>
      </c>
      <c r="D14" s="149">
        <v>0</v>
      </c>
      <c r="E14" s="55">
        <v>0</v>
      </c>
      <c r="F14" s="166">
        <v>0</v>
      </c>
      <c r="G14" s="55">
        <v>0</v>
      </c>
      <c r="H14" s="166">
        <v>0</v>
      </c>
      <c r="I14" s="55">
        <v>0</v>
      </c>
      <c r="J14" s="166">
        <v>0</v>
      </c>
      <c r="K14" s="55">
        <v>0</v>
      </c>
      <c r="L14" s="166">
        <v>0</v>
      </c>
      <c r="M14" s="55">
        <v>0</v>
      </c>
      <c r="N14" s="174">
        <v>0</v>
      </c>
    </row>
    <row r="15" spans="1:14" ht="18" hidden="1" customHeight="1" x14ac:dyDescent="0.2">
      <c r="A15" s="54">
        <v>10</v>
      </c>
      <c r="B15" s="156" t="s">
        <v>77</v>
      </c>
      <c r="C15" s="164" t="s">
        <v>17</v>
      </c>
      <c r="D15" s="149">
        <v>0</v>
      </c>
      <c r="E15" s="55">
        <v>0</v>
      </c>
      <c r="F15" s="166">
        <v>0</v>
      </c>
      <c r="G15" s="55">
        <v>0</v>
      </c>
      <c r="H15" s="166">
        <v>0</v>
      </c>
      <c r="I15" s="55">
        <v>0</v>
      </c>
      <c r="J15" s="166">
        <v>0</v>
      </c>
      <c r="K15" s="55">
        <v>0</v>
      </c>
      <c r="L15" s="166">
        <v>0</v>
      </c>
      <c r="M15" s="55">
        <v>0</v>
      </c>
      <c r="N15" s="174">
        <v>0</v>
      </c>
    </row>
    <row r="16" spans="1:14" ht="18" hidden="1" customHeight="1" x14ac:dyDescent="0.2">
      <c r="A16" s="54">
        <v>11</v>
      </c>
      <c r="B16" s="156" t="s">
        <v>86</v>
      </c>
      <c r="C16" s="164" t="s">
        <v>17</v>
      </c>
      <c r="D16" s="149">
        <v>0</v>
      </c>
      <c r="E16" s="55">
        <v>0</v>
      </c>
      <c r="F16" s="166">
        <v>0</v>
      </c>
      <c r="G16" s="55">
        <v>0</v>
      </c>
      <c r="H16" s="166">
        <v>0</v>
      </c>
      <c r="I16" s="55">
        <v>0</v>
      </c>
      <c r="J16" s="166">
        <v>0</v>
      </c>
      <c r="K16" s="55">
        <v>0</v>
      </c>
      <c r="L16" s="166">
        <v>0</v>
      </c>
      <c r="M16" s="55">
        <v>0</v>
      </c>
      <c r="N16" s="174">
        <v>0</v>
      </c>
    </row>
    <row r="17" spans="1:14" ht="18" hidden="1" customHeight="1" x14ac:dyDescent="0.2">
      <c r="A17" s="54">
        <v>12</v>
      </c>
      <c r="B17" s="156" t="s">
        <v>47</v>
      </c>
      <c r="C17" s="164" t="s">
        <v>17</v>
      </c>
      <c r="D17" s="149">
        <v>0</v>
      </c>
      <c r="E17" s="55">
        <v>0</v>
      </c>
      <c r="F17" s="166">
        <v>0</v>
      </c>
      <c r="G17" s="55">
        <v>0</v>
      </c>
      <c r="H17" s="166">
        <v>0</v>
      </c>
      <c r="I17" s="55">
        <v>0</v>
      </c>
      <c r="J17" s="166">
        <v>0</v>
      </c>
      <c r="K17" s="55">
        <v>0</v>
      </c>
      <c r="L17" s="166">
        <v>0</v>
      </c>
      <c r="M17" s="55">
        <v>0</v>
      </c>
      <c r="N17" s="174">
        <v>0</v>
      </c>
    </row>
    <row r="18" spans="1:14" ht="18" hidden="1" customHeight="1" x14ac:dyDescent="0.2">
      <c r="A18" s="54">
        <v>13</v>
      </c>
      <c r="B18" s="156" t="s">
        <v>46</v>
      </c>
      <c r="C18" s="164" t="s">
        <v>17</v>
      </c>
      <c r="D18" s="149">
        <v>0</v>
      </c>
      <c r="E18" s="55">
        <v>0</v>
      </c>
      <c r="F18" s="166">
        <v>0</v>
      </c>
      <c r="G18" s="55">
        <v>0</v>
      </c>
      <c r="H18" s="166">
        <v>0</v>
      </c>
      <c r="I18" s="55">
        <v>0</v>
      </c>
      <c r="J18" s="166">
        <v>0</v>
      </c>
      <c r="K18" s="55">
        <v>0</v>
      </c>
      <c r="L18" s="166">
        <v>0</v>
      </c>
      <c r="M18" s="55">
        <v>0</v>
      </c>
      <c r="N18" s="174">
        <v>0</v>
      </c>
    </row>
    <row r="19" spans="1:14" ht="18" hidden="1" customHeight="1" x14ac:dyDescent="0.2">
      <c r="A19" s="210">
        <v>14</v>
      </c>
      <c r="B19" s="211" t="s">
        <v>45</v>
      </c>
      <c r="C19" s="212" t="s">
        <v>17</v>
      </c>
      <c r="D19" s="213">
        <v>0</v>
      </c>
      <c r="E19" s="214">
        <v>0</v>
      </c>
      <c r="F19" s="215">
        <v>0</v>
      </c>
      <c r="G19" s="214">
        <v>0</v>
      </c>
      <c r="H19" s="215">
        <v>0</v>
      </c>
      <c r="I19" s="214">
        <v>0</v>
      </c>
      <c r="J19" s="215">
        <v>0</v>
      </c>
      <c r="K19" s="214">
        <v>0</v>
      </c>
      <c r="L19" s="215">
        <v>0</v>
      </c>
      <c r="M19" s="214">
        <v>0</v>
      </c>
      <c r="N19" s="216">
        <v>0</v>
      </c>
    </row>
    <row r="20" spans="1:14" ht="18" hidden="1" customHeight="1" x14ac:dyDescent="0.2">
      <c r="A20" s="54">
        <v>15</v>
      </c>
      <c r="B20" s="156" t="s">
        <v>44</v>
      </c>
      <c r="C20" s="164" t="s">
        <v>17</v>
      </c>
      <c r="D20" s="149">
        <v>0</v>
      </c>
      <c r="E20" s="55">
        <v>0</v>
      </c>
      <c r="F20" s="166">
        <v>0</v>
      </c>
      <c r="G20" s="55">
        <v>0</v>
      </c>
      <c r="H20" s="166">
        <v>0</v>
      </c>
      <c r="I20" s="55">
        <v>0</v>
      </c>
      <c r="J20" s="166">
        <v>0</v>
      </c>
      <c r="K20" s="55">
        <v>0</v>
      </c>
      <c r="L20" s="166">
        <v>0</v>
      </c>
      <c r="M20" s="55">
        <v>0</v>
      </c>
      <c r="N20" s="174">
        <v>0</v>
      </c>
    </row>
    <row r="21" spans="1:14" ht="18" hidden="1" customHeight="1" x14ac:dyDescent="0.2">
      <c r="A21" s="54">
        <v>16</v>
      </c>
      <c r="B21" s="156" t="s">
        <v>43</v>
      </c>
      <c r="C21" s="164" t="s">
        <v>17</v>
      </c>
      <c r="D21" s="149">
        <v>0</v>
      </c>
      <c r="E21" s="55">
        <v>0</v>
      </c>
      <c r="F21" s="166">
        <v>0</v>
      </c>
      <c r="G21" s="55">
        <v>0</v>
      </c>
      <c r="H21" s="166">
        <v>0</v>
      </c>
      <c r="I21" s="55">
        <v>0</v>
      </c>
      <c r="J21" s="166">
        <v>0</v>
      </c>
      <c r="K21" s="55">
        <v>0</v>
      </c>
      <c r="L21" s="166">
        <v>0</v>
      </c>
      <c r="M21" s="55">
        <v>0</v>
      </c>
      <c r="N21" s="174">
        <v>0</v>
      </c>
    </row>
    <row r="22" spans="1:14" ht="18" hidden="1" customHeight="1" x14ac:dyDescent="0.2">
      <c r="A22" s="54">
        <v>17</v>
      </c>
      <c r="B22" s="156" t="s">
        <v>42</v>
      </c>
      <c r="C22" s="164" t="s">
        <v>17</v>
      </c>
      <c r="D22" s="149">
        <v>0</v>
      </c>
      <c r="E22" s="55">
        <v>0</v>
      </c>
      <c r="F22" s="166">
        <v>0</v>
      </c>
      <c r="G22" s="55">
        <v>0</v>
      </c>
      <c r="H22" s="166">
        <v>0</v>
      </c>
      <c r="I22" s="55">
        <v>0</v>
      </c>
      <c r="J22" s="166">
        <v>0</v>
      </c>
      <c r="K22" s="55">
        <v>0</v>
      </c>
      <c r="L22" s="166">
        <v>0</v>
      </c>
      <c r="M22" s="55">
        <v>0</v>
      </c>
      <c r="N22" s="174">
        <v>0</v>
      </c>
    </row>
    <row r="23" spans="1:14" ht="18" hidden="1" customHeight="1" x14ac:dyDescent="0.2">
      <c r="A23" s="54">
        <v>18</v>
      </c>
      <c r="B23" s="156" t="s">
        <v>40</v>
      </c>
      <c r="C23" s="164" t="s">
        <v>17</v>
      </c>
      <c r="D23" s="149">
        <v>0</v>
      </c>
      <c r="E23" s="55">
        <v>0</v>
      </c>
      <c r="F23" s="166">
        <v>0</v>
      </c>
      <c r="G23" s="55">
        <v>0</v>
      </c>
      <c r="H23" s="166">
        <v>0</v>
      </c>
      <c r="I23" s="55">
        <v>0</v>
      </c>
      <c r="J23" s="166">
        <v>0</v>
      </c>
      <c r="K23" s="55">
        <v>0</v>
      </c>
      <c r="L23" s="166">
        <v>0</v>
      </c>
      <c r="M23" s="55">
        <v>0</v>
      </c>
      <c r="N23" s="174">
        <v>0</v>
      </c>
    </row>
    <row r="24" spans="1:14" ht="18" hidden="1" customHeight="1" x14ac:dyDescent="0.2">
      <c r="A24" s="54">
        <v>19</v>
      </c>
      <c r="B24" s="156" t="s">
        <v>41</v>
      </c>
      <c r="C24" s="164" t="s">
        <v>17</v>
      </c>
      <c r="D24" s="149">
        <v>0</v>
      </c>
      <c r="E24" s="55">
        <v>0</v>
      </c>
      <c r="F24" s="166">
        <v>0</v>
      </c>
      <c r="G24" s="55">
        <v>0</v>
      </c>
      <c r="H24" s="166">
        <v>0</v>
      </c>
      <c r="I24" s="55">
        <v>0</v>
      </c>
      <c r="J24" s="166">
        <v>0</v>
      </c>
      <c r="K24" s="55">
        <v>0</v>
      </c>
      <c r="L24" s="166">
        <v>0</v>
      </c>
      <c r="M24" s="55">
        <v>0</v>
      </c>
      <c r="N24" s="174">
        <v>0</v>
      </c>
    </row>
    <row r="25" spans="1:14" ht="18" hidden="1" customHeight="1" thickBot="1" x14ac:dyDescent="0.25">
      <c r="A25" s="56">
        <v>20</v>
      </c>
      <c r="B25" s="157" t="s">
        <v>48</v>
      </c>
      <c r="C25" s="165" t="s">
        <v>17</v>
      </c>
      <c r="D25" s="150">
        <v>0</v>
      </c>
      <c r="E25" s="57">
        <v>0</v>
      </c>
      <c r="F25" s="175">
        <v>0</v>
      </c>
      <c r="G25" s="57">
        <v>0</v>
      </c>
      <c r="H25" s="175">
        <v>0</v>
      </c>
      <c r="I25" s="57">
        <v>0</v>
      </c>
      <c r="J25" s="175">
        <v>0</v>
      </c>
      <c r="K25" s="57">
        <v>0</v>
      </c>
      <c r="L25" s="175">
        <v>0</v>
      </c>
      <c r="M25" s="57">
        <v>0</v>
      </c>
      <c r="N25" s="176">
        <v>0</v>
      </c>
    </row>
    <row r="27" spans="1:14" ht="15.75" x14ac:dyDescent="0.25">
      <c r="A27" s="228" t="s">
        <v>39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</row>
  </sheetData>
  <sortState ref="B6:N12">
    <sortCondition descending="1" ref="D6:D12"/>
  </sortState>
  <mergeCells count="5">
    <mergeCell ref="A27:N27"/>
    <mergeCell ref="A1:N1"/>
    <mergeCell ref="C2:D2"/>
    <mergeCell ref="C3:E3"/>
    <mergeCell ref="L2:M2"/>
  </mergeCells>
  <phoneticPr fontId="0" type="noConversion"/>
  <printOptions horizontalCentered="1"/>
  <pageMargins left="0" right="0" top="0.78740157480314965" bottom="0" header="0.31496062992125984" footer="0.31496062992125984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N105"/>
  <sheetViews>
    <sheetView workbookViewId="0">
      <selection activeCell="Q22" sqref="Q22"/>
    </sheetView>
  </sheetViews>
  <sheetFormatPr defaultRowHeight="12.75" x14ac:dyDescent="0.2"/>
  <cols>
    <col min="1" max="1" width="4.7109375" style="1" customWidth="1"/>
    <col min="2" max="2" width="23.5703125" customWidth="1"/>
    <col min="3" max="3" width="21.7109375" customWidth="1"/>
    <col min="4" max="4" width="10.28515625" customWidth="1"/>
    <col min="6" max="6" width="3.140625" customWidth="1"/>
    <col min="7" max="7" width="1.5703125" customWidth="1"/>
    <col min="8" max="8" width="7.42578125" customWidth="1"/>
  </cols>
  <sheetData>
    <row r="1" spans="1:14" ht="19.5" customHeight="1" x14ac:dyDescent="0.2">
      <c r="A1" s="223" t="s">
        <v>29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5"/>
      <c r="M1" s="159"/>
      <c r="N1" s="159"/>
    </row>
    <row r="2" spans="1:14" ht="15" customHeight="1" x14ac:dyDescent="0.2">
      <c r="A2" s="204"/>
      <c r="B2" s="197" t="s">
        <v>24</v>
      </c>
      <c r="C2" s="229" t="s">
        <v>25</v>
      </c>
      <c r="D2" s="229"/>
      <c r="E2" s="205"/>
      <c r="F2" s="205"/>
      <c r="G2" s="205"/>
      <c r="H2" s="205"/>
      <c r="I2" s="205"/>
      <c r="J2" s="206" t="s">
        <v>22</v>
      </c>
      <c r="K2" s="234">
        <v>43621</v>
      </c>
      <c r="L2" s="235"/>
      <c r="M2" s="160"/>
      <c r="N2" s="82"/>
    </row>
    <row r="3" spans="1:14" ht="15" customHeight="1" thickBot="1" x14ac:dyDescent="0.25">
      <c r="A3" s="208"/>
      <c r="B3" s="202" t="s">
        <v>26</v>
      </c>
      <c r="C3" s="233" t="s">
        <v>27</v>
      </c>
      <c r="D3" s="233"/>
      <c r="E3" s="233"/>
      <c r="F3" s="202"/>
      <c r="G3" s="202"/>
      <c r="H3" s="202"/>
      <c r="I3" s="202"/>
      <c r="J3" s="202"/>
      <c r="K3" s="202"/>
      <c r="L3" s="203"/>
      <c r="M3" s="158"/>
      <c r="N3" s="158"/>
    </row>
    <row r="4" spans="1:14" s="18" customFormat="1" ht="15" hidden="1" customHeight="1" thickBot="1" x14ac:dyDescent="0.25">
      <c r="M4" s="17"/>
    </row>
    <row r="5" spans="1:14" ht="15" customHeight="1" thickBot="1" x14ac:dyDescent="0.25">
      <c r="A5" s="162" t="s">
        <v>15</v>
      </c>
      <c r="B5" s="194" t="s">
        <v>12</v>
      </c>
      <c r="C5" s="194" t="s">
        <v>9</v>
      </c>
      <c r="D5" s="217" t="s">
        <v>16</v>
      </c>
      <c r="E5" s="217" t="s">
        <v>30</v>
      </c>
      <c r="F5" s="232" t="s">
        <v>31</v>
      </c>
      <c r="G5" s="232"/>
      <c r="H5" s="232"/>
      <c r="I5" s="217" t="s">
        <v>32</v>
      </c>
      <c r="J5" s="217" t="s">
        <v>33</v>
      </c>
      <c r="K5" s="217" t="s">
        <v>34</v>
      </c>
      <c r="L5" s="161" t="s">
        <v>35</v>
      </c>
    </row>
    <row r="6" spans="1:14" ht="15" customHeight="1" x14ac:dyDescent="0.2">
      <c r="A6" s="29">
        <v>1</v>
      </c>
      <c r="B6" s="218" t="s">
        <v>59</v>
      </c>
      <c r="C6" s="191" t="s">
        <v>53</v>
      </c>
      <c r="D6" s="43">
        <v>2312</v>
      </c>
      <c r="E6" s="44">
        <v>7.4</v>
      </c>
      <c r="F6" s="37">
        <v>3</v>
      </c>
      <c r="G6" s="38" t="s">
        <v>13</v>
      </c>
      <c r="H6" s="39">
        <v>38</v>
      </c>
      <c r="I6" s="45">
        <v>180</v>
      </c>
      <c r="J6" s="45">
        <v>0</v>
      </c>
      <c r="K6" s="44">
        <v>0</v>
      </c>
      <c r="L6" s="48">
        <v>13.14</v>
      </c>
    </row>
    <row r="7" spans="1:14" ht="15" customHeight="1" x14ac:dyDescent="0.2">
      <c r="A7" s="30">
        <v>2</v>
      </c>
      <c r="B7" s="219" t="s">
        <v>85</v>
      </c>
      <c r="C7" s="192" t="s">
        <v>80</v>
      </c>
      <c r="D7" s="40">
        <v>2221</v>
      </c>
      <c r="E7" s="41">
        <v>7.7</v>
      </c>
      <c r="F7" s="19">
        <v>2</v>
      </c>
      <c r="G7" s="20" t="s">
        <v>13</v>
      </c>
      <c r="H7" s="21">
        <v>56.2</v>
      </c>
      <c r="I7" s="42">
        <v>0</v>
      </c>
      <c r="J7" s="42">
        <v>556</v>
      </c>
      <c r="K7" s="41">
        <v>0</v>
      </c>
      <c r="L7" s="49">
        <v>9.3800000000000008</v>
      </c>
    </row>
    <row r="8" spans="1:14" ht="15" customHeight="1" x14ac:dyDescent="0.2">
      <c r="A8" s="30">
        <v>3</v>
      </c>
      <c r="B8" s="219" t="s">
        <v>61</v>
      </c>
      <c r="C8" s="192" t="s">
        <v>53</v>
      </c>
      <c r="D8" s="40">
        <v>2009</v>
      </c>
      <c r="E8" s="41">
        <v>7.9</v>
      </c>
      <c r="F8" s="19">
        <v>3</v>
      </c>
      <c r="G8" s="20" t="s">
        <v>13</v>
      </c>
      <c r="H8" s="21">
        <v>25</v>
      </c>
      <c r="I8" s="42">
        <v>170</v>
      </c>
      <c r="J8" s="42">
        <v>0</v>
      </c>
      <c r="K8" s="41">
        <v>72.75</v>
      </c>
      <c r="L8" s="49">
        <v>0</v>
      </c>
    </row>
    <row r="9" spans="1:14" ht="15" customHeight="1" x14ac:dyDescent="0.2">
      <c r="A9" s="30">
        <v>4</v>
      </c>
      <c r="B9" s="219" t="s">
        <v>74</v>
      </c>
      <c r="C9" s="192" t="s">
        <v>71</v>
      </c>
      <c r="D9" s="40">
        <v>1895</v>
      </c>
      <c r="E9" s="41">
        <v>7.6</v>
      </c>
      <c r="F9" s="19">
        <v>3</v>
      </c>
      <c r="G9" s="20" t="s">
        <v>13</v>
      </c>
      <c r="H9" s="21">
        <v>13.2</v>
      </c>
      <c r="I9" s="42">
        <v>0</v>
      </c>
      <c r="J9" s="42">
        <v>502</v>
      </c>
      <c r="K9" s="41">
        <v>56.26</v>
      </c>
      <c r="L9" s="49">
        <v>0</v>
      </c>
    </row>
    <row r="10" spans="1:14" ht="15" customHeight="1" x14ac:dyDescent="0.2">
      <c r="A10" s="30">
        <v>5</v>
      </c>
      <c r="B10" s="219" t="s">
        <v>62</v>
      </c>
      <c r="C10" s="192" t="s">
        <v>53</v>
      </c>
      <c r="D10" s="40">
        <v>1820</v>
      </c>
      <c r="E10" s="41">
        <v>7.6</v>
      </c>
      <c r="F10" s="19">
        <v>3</v>
      </c>
      <c r="G10" s="20" t="s">
        <v>13</v>
      </c>
      <c r="H10" s="21">
        <v>25.6</v>
      </c>
      <c r="I10" s="42">
        <v>0</v>
      </c>
      <c r="J10" s="42">
        <v>502</v>
      </c>
      <c r="K10" s="41">
        <v>0</v>
      </c>
      <c r="L10" s="49">
        <v>8.43</v>
      </c>
    </row>
    <row r="11" spans="1:14" ht="15" customHeight="1" x14ac:dyDescent="0.2">
      <c r="A11" s="30">
        <v>6</v>
      </c>
      <c r="B11" s="219" t="s">
        <v>81</v>
      </c>
      <c r="C11" s="192" t="s">
        <v>80</v>
      </c>
      <c r="D11" s="40">
        <v>1773</v>
      </c>
      <c r="E11" s="41">
        <v>7.9</v>
      </c>
      <c r="F11" s="19">
        <v>3</v>
      </c>
      <c r="G11" s="20" t="s">
        <v>13</v>
      </c>
      <c r="H11" s="21">
        <v>18.100000000000001</v>
      </c>
      <c r="I11" s="42">
        <v>0</v>
      </c>
      <c r="J11" s="42">
        <v>499</v>
      </c>
      <c r="K11" s="41">
        <v>57.89</v>
      </c>
      <c r="L11" s="49">
        <v>0</v>
      </c>
    </row>
    <row r="12" spans="1:14" ht="15" customHeight="1" x14ac:dyDescent="0.2">
      <c r="A12" s="30">
        <v>7</v>
      </c>
      <c r="B12" s="219" t="s">
        <v>68</v>
      </c>
      <c r="C12" s="192" t="s">
        <v>50</v>
      </c>
      <c r="D12" s="40">
        <v>1718</v>
      </c>
      <c r="E12" s="41">
        <v>7.8</v>
      </c>
      <c r="F12" s="19">
        <v>3</v>
      </c>
      <c r="G12" s="20" t="s">
        <v>13</v>
      </c>
      <c r="H12" s="21">
        <v>29.1</v>
      </c>
      <c r="I12" s="42">
        <v>150</v>
      </c>
      <c r="J12" s="42">
        <v>0</v>
      </c>
      <c r="K12" s="41">
        <v>0</v>
      </c>
      <c r="L12" s="49">
        <v>8.11</v>
      </c>
    </row>
    <row r="13" spans="1:14" ht="15" customHeight="1" x14ac:dyDescent="0.2">
      <c r="A13" s="30">
        <v>8</v>
      </c>
      <c r="B13" s="219" t="s">
        <v>82</v>
      </c>
      <c r="C13" s="192" t="s">
        <v>80</v>
      </c>
      <c r="D13" s="40">
        <v>1630</v>
      </c>
      <c r="E13" s="41">
        <v>8</v>
      </c>
      <c r="F13" s="19">
        <v>3</v>
      </c>
      <c r="G13" s="20" t="s">
        <v>13</v>
      </c>
      <c r="H13" s="21">
        <v>50.2</v>
      </c>
      <c r="I13" s="42">
        <v>155</v>
      </c>
      <c r="J13" s="42">
        <v>0</v>
      </c>
      <c r="K13" s="41">
        <v>0</v>
      </c>
      <c r="L13" s="49">
        <v>9.48</v>
      </c>
    </row>
    <row r="14" spans="1:14" ht="15" customHeight="1" x14ac:dyDescent="0.2">
      <c r="A14" s="30">
        <v>9</v>
      </c>
      <c r="B14" s="219" t="s">
        <v>83</v>
      </c>
      <c r="C14" s="192" t="s">
        <v>80</v>
      </c>
      <c r="D14" s="40">
        <v>1614</v>
      </c>
      <c r="E14" s="41">
        <v>8.1999999999999993</v>
      </c>
      <c r="F14" s="19">
        <v>3</v>
      </c>
      <c r="G14" s="20" t="s">
        <v>13</v>
      </c>
      <c r="H14" s="21">
        <v>28.5</v>
      </c>
      <c r="I14" s="42">
        <v>0</v>
      </c>
      <c r="J14" s="42">
        <v>458</v>
      </c>
      <c r="K14" s="41">
        <v>0</v>
      </c>
      <c r="L14" s="49">
        <v>9.5500000000000007</v>
      </c>
    </row>
    <row r="15" spans="1:14" ht="15" customHeight="1" x14ac:dyDescent="0.2">
      <c r="A15" s="30">
        <v>10</v>
      </c>
      <c r="B15" s="219" t="s">
        <v>66</v>
      </c>
      <c r="C15" s="192" t="s">
        <v>50</v>
      </c>
      <c r="D15" s="40">
        <v>1604</v>
      </c>
      <c r="E15" s="41">
        <v>7.8</v>
      </c>
      <c r="F15" s="19">
        <v>3</v>
      </c>
      <c r="G15" s="20" t="s">
        <v>13</v>
      </c>
      <c r="H15" s="21">
        <v>23.1</v>
      </c>
      <c r="I15" s="42">
        <v>145</v>
      </c>
      <c r="J15" s="42">
        <v>0</v>
      </c>
      <c r="K15" s="41">
        <v>42.87</v>
      </c>
      <c r="L15" s="49">
        <v>0</v>
      </c>
    </row>
    <row r="16" spans="1:14" ht="15" customHeight="1" x14ac:dyDescent="0.2">
      <c r="A16" s="30">
        <v>11</v>
      </c>
      <c r="B16" s="219" t="s">
        <v>79</v>
      </c>
      <c r="C16" s="192" t="s">
        <v>53</v>
      </c>
      <c r="D16" s="40">
        <v>1555</v>
      </c>
      <c r="E16" s="41">
        <v>8.6999999999999993</v>
      </c>
      <c r="F16" s="19">
        <v>3</v>
      </c>
      <c r="G16" s="20" t="s">
        <v>13</v>
      </c>
      <c r="H16" s="21">
        <v>22.4</v>
      </c>
      <c r="I16" s="42">
        <v>0</v>
      </c>
      <c r="J16" s="42">
        <v>454</v>
      </c>
      <c r="K16" s="41">
        <v>0</v>
      </c>
      <c r="L16" s="49">
        <v>9.8800000000000008</v>
      </c>
    </row>
    <row r="17" spans="1:12" ht="15" customHeight="1" x14ac:dyDescent="0.2">
      <c r="A17" s="30">
        <v>12</v>
      </c>
      <c r="B17" s="219" t="s">
        <v>89</v>
      </c>
      <c r="C17" s="192" t="s">
        <v>52</v>
      </c>
      <c r="D17" s="40">
        <v>1536</v>
      </c>
      <c r="E17" s="41">
        <v>8.4</v>
      </c>
      <c r="F17" s="19">
        <v>3</v>
      </c>
      <c r="G17" s="20" t="s">
        <v>13</v>
      </c>
      <c r="H17" s="21">
        <v>20.8</v>
      </c>
      <c r="I17" s="42">
        <v>140</v>
      </c>
      <c r="J17" s="42">
        <v>0</v>
      </c>
      <c r="K17" s="41">
        <v>0</v>
      </c>
      <c r="L17" s="49">
        <v>7.82</v>
      </c>
    </row>
    <row r="18" spans="1:12" ht="15" customHeight="1" x14ac:dyDescent="0.2">
      <c r="A18" s="30">
        <v>13</v>
      </c>
      <c r="B18" s="219" t="s">
        <v>91</v>
      </c>
      <c r="C18" s="192" t="s">
        <v>52</v>
      </c>
      <c r="D18" s="40">
        <v>1532</v>
      </c>
      <c r="E18" s="41">
        <v>8.5</v>
      </c>
      <c r="F18" s="19">
        <v>3</v>
      </c>
      <c r="G18" s="20" t="s">
        <v>13</v>
      </c>
      <c r="H18" s="21">
        <v>25.9</v>
      </c>
      <c r="I18" s="42">
        <v>145</v>
      </c>
      <c r="J18" s="42">
        <v>0</v>
      </c>
      <c r="K18" s="41">
        <v>58.76</v>
      </c>
      <c r="L18" s="49">
        <v>0</v>
      </c>
    </row>
    <row r="19" spans="1:12" ht="15" customHeight="1" x14ac:dyDescent="0.2">
      <c r="A19" s="30">
        <v>14</v>
      </c>
      <c r="B19" s="219" t="s">
        <v>69</v>
      </c>
      <c r="C19" s="192" t="s">
        <v>50</v>
      </c>
      <c r="D19" s="40">
        <v>1524</v>
      </c>
      <c r="E19" s="41">
        <v>8.4</v>
      </c>
      <c r="F19" s="19">
        <v>3</v>
      </c>
      <c r="G19" s="20" t="s">
        <v>13</v>
      </c>
      <c r="H19" s="21">
        <v>32.700000000000003</v>
      </c>
      <c r="I19" s="42">
        <v>140</v>
      </c>
      <c r="J19" s="42">
        <v>0</v>
      </c>
      <c r="K19" s="41">
        <v>0</v>
      </c>
      <c r="L19" s="49">
        <v>9.2200000000000006</v>
      </c>
    </row>
    <row r="20" spans="1:12" ht="15" customHeight="1" x14ac:dyDescent="0.2">
      <c r="A20" s="30">
        <v>15</v>
      </c>
      <c r="B20" s="219" t="s">
        <v>88</v>
      </c>
      <c r="C20" s="192" t="s">
        <v>52</v>
      </c>
      <c r="D20" s="40">
        <v>1493</v>
      </c>
      <c r="E20" s="41">
        <v>8.1</v>
      </c>
      <c r="F20" s="19">
        <v>3</v>
      </c>
      <c r="G20" s="20" t="s">
        <v>13</v>
      </c>
      <c r="H20" s="21">
        <v>33.299999999999997</v>
      </c>
      <c r="I20" s="42">
        <v>0</v>
      </c>
      <c r="J20" s="42">
        <v>428</v>
      </c>
      <c r="K20" s="41">
        <v>0</v>
      </c>
      <c r="L20" s="49">
        <v>8.58</v>
      </c>
    </row>
    <row r="21" spans="1:12" ht="15" customHeight="1" x14ac:dyDescent="0.2">
      <c r="A21" s="30">
        <v>16</v>
      </c>
      <c r="B21" s="219" t="s">
        <v>73</v>
      </c>
      <c r="C21" s="192" t="s">
        <v>71</v>
      </c>
      <c r="D21" s="40">
        <v>1491</v>
      </c>
      <c r="E21" s="41">
        <v>8.4</v>
      </c>
      <c r="F21" s="19">
        <v>3</v>
      </c>
      <c r="G21" s="20" t="s">
        <v>13</v>
      </c>
      <c r="H21" s="21">
        <v>21.6</v>
      </c>
      <c r="I21" s="42">
        <v>140</v>
      </c>
      <c r="J21" s="42">
        <v>0</v>
      </c>
      <c r="K21" s="41">
        <v>0</v>
      </c>
      <c r="L21" s="49">
        <v>7.19</v>
      </c>
    </row>
    <row r="22" spans="1:12" ht="15" customHeight="1" x14ac:dyDescent="0.2">
      <c r="A22" s="30">
        <v>17</v>
      </c>
      <c r="B22" s="219" t="s">
        <v>75</v>
      </c>
      <c r="C22" s="192" t="s">
        <v>71</v>
      </c>
      <c r="D22" s="40">
        <v>1486</v>
      </c>
      <c r="E22" s="41">
        <v>8.1999999999999993</v>
      </c>
      <c r="F22" s="19">
        <v>3</v>
      </c>
      <c r="G22" s="20" t="s">
        <v>13</v>
      </c>
      <c r="H22" s="21">
        <v>37.299999999999997</v>
      </c>
      <c r="I22" s="42">
        <v>0</v>
      </c>
      <c r="J22" s="42">
        <v>449</v>
      </c>
      <c r="K22" s="41">
        <v>0</v>
      </c>
      <c r="L22" s="49">
        <v>8.7799999999999994</v>
      </c>
    </row>
    <row r="23" spans="1:12" ht="15" customHeight="1" x14ac:dyDescent="0.2">
      <c r="A23" s="30">
        <v>18</v>
      </c>
      <c r="B23" s="219" t="s">
        <v>55</v>
      </c>
      <c r="C23" s="192" t="s">
        <v>51</v>
      </c>
      <c r="D23" s="40">
        <v>1486</v>
      </c>
      <c r="E23" s="41">
        <v>8.6</v>
      </c>
      <c r="F23" s="19">
        <v>3</v>
      </c>
      <c r="G23" s="20" t="s">
        <v>13</v>
      </c>
      <c r="H23" s="21">
        <v>30.1</v>
      </c>
      <c r="I23" s="42">
        <v>150</v>
      </c>
      <c r="J23" s="42">
        <v>0</v>
      </c>
      <c r="K23" s="41">
        <v>0</v>
      </c>
      <c r="L23" s="49">
        <v>7.84</v>
      </c>
    </row>
    <row r="24" spans="1:12" ht="15" customHeight="1" x14ac:dyDescent="0.2">
      <c r="A24" s="30">
        <v>19</v>
      </c>
      <c r="B24" s="219" t="s">
        <v>67</v>
      </c>
      <c r="C24" s="192" t="s">
        <v>50</v>
      </c>
      <c r="D24" s="40">
        <v>1469</v>
      </c>
      <c r="E24" s="41">
        <v>8.4</v>
      </c>
      <c r="F24" s="19">
        <v>3</v>
      </c>
      <c r="G24" s="20" t="s">
        <v>13</v>
      </c>
      <c r="H24" s="21">
        <v>27.4</v>
      </c>
      <c r="I24" s="42">
        <v>0</v>
      </c>
      <c r="J24" s="42">
        <v>414</v>
      </c>
      <c r="K24" s="41">
        <v>0</v>
      </c>
      <c r="L24" s="49">
        <v>9.08</v>
      </c>
    </row>
    <row r="25" spans="1:12" ht="15" customHeight="1" x14ac:dyDescent="0.2">
      <c r="A25" s="30">
        <v>20</v>
      </c>
      <c r="B25" s="219" t="s">
        <v>84</v>
      </c>
      <c r="C25" s="192" t="s">
        <v>80</v>
      </c>
      <c r="D25" s="40">
        <v>1441</v>
      </c>
      <c r="E25" s="41">
        <v>8.3000000000000007</v>
      </c>
      <c r="F25" s="19">
        <v>3</v>
      </c>
      <c r="G25" s="20" t="s">
        <v>13</v>
      </c>
      <c r="H25" s="21">
        <v>56.8</v>
      </c>
      <c r="I25" s="42">
        <v>155</v>
      </c>
      <c r="J25" s="42">
        <v>0</v>
      </c>
      <c r="K25" s="41">
        <v>58.95</v>
      </c>
      <c r="L25" s="49">
        <v>0</v>
      </c>
    </row>
    <row r="26" spans="1:12" ht="15" customHeight="1" x14ac:dyDescent="0.2">
      <c r="A26" s="30">
        <v>21</v>
      </c>
      <c r="B26" s="219" t="s">
        <v>63</v>
      </c>
      <c r="C26" s="192" t="s">
        <v>49</v>
      </c>
      <c r="D26" s="40">
        <v>1432</v>
      </c>
      <c r="E26" s="41">
        <v>8.3000000000000007</v>
      </c>
      <c r="F26" s="19">
        <v>3</v>
      </c>
      <c r="G26" s="20" t="s">
        <v>13</v>
      </c>
      <c r="H26" s="21">
        <v>17.3</v>
      </c>
      <c r="I26" s="42">
        <v>0</v>
      </c>
      <c r="J26" s="42">
        <v>410</v>
      </c>
      <c r="K26" s="41">
        <v>48.1</v>
      </c>
      <c r="L26" s="49">
        <v>0</v>
      </c>
    </row>
    <row r="27" spans="1:12" ht="15" customHeight="1" x14ac:dyDescent="0.2">
      <c r="A27" s="30">
        <v>22</v>
      </c>
      <c r="B27" s="219" t="s">
        <v>57</v>
      </c>
      <c r="C27" s="192" t="s">
        <v>51</v>
      </c>
      <c r="D27" s="40">
        <v>1375</v>
      </c>
      <c r="E27" s="41">
        <v>8.4</v>
      </c>
      <c r="F27" s="19">
        <v>3</v>
      </c>
      <c r="G27" s="20" t="s">
        <v>13</v>
      </c>
      <c r="H27" s="21">
        <v>49.6</v>
      </c>
      <c r="I27" s="42">
        <v>140</v>
      </c>
      <c r="J27" s="42">
        <v>0</v>
      </c>
      <c r="K27" s="41">
        <v>0</v>
      </c>
      <c r="L27" s="49">
        <v>8.6999999999999993</v>
      </c>
    </row>
    <row r="28" spans="1:12" ht="15" customHeight="1" x14ac:dyDescent="0.2">
      <c r="A28" s="30">
        <v>23</v>
      </c>
      <c r="B28" s="219" t="s">
        <v>93</v>
      </c>
      <c r="C28" s="192" t="s">
        <v>49</v>
      </c>
      <c r="D28" s="40">
        <v>1358</v>
      </c>
      <c r="E28" s="41">
        <v>8.3000000000000007</v>
      </c>
      <c r="F28" s="19">
        <v>3</v>
      </c>
      <c r="G28" s="20" t="s">
        <v>13</v>
      </c>
      <c r="H28" s="21">
        <v>40.200000000000003</v>
      </c>
      <c r="I28" s="42">
        <v>0</v>
      </c>
      <c r="J28" s="42">
        <v>437</v>
      </c>
      <c r="K28" s="41">
        <v>0</v>
      </c>
      <c r="L28" s="49">
        <v>7.77</v>
      </c>
    </row>
    <row r="29" spans="1:12" ht="15" customHeight="1" x14ac:dyDescent="0.2">
      <c r="A29" s="30">
        <v>24</v>
      </c>
      <c r="B29" s="219" t="s">
        <v>94</v>
      </c>
      <c r="C29" s="192" t="s">
        <v>71</v>
      </c>
      <c r="D29" s="40">
        <v>1351</v>
      </c>
      <c r="E29" s="41">
        <v>8.4</v>
      </c>
      <c r="F29" s="19">
        <v>3</v>
      </c>
      <c r="G29" s="20" t="s">
        <v>13</v>
      </c>
      <c r="H29" s="21">
        <v>27.1</v>
      </c>
      <c r="I29" s="42">
        <v>140</v>
      </c>
      <c r="J29" s="42">
        <v>0</v>
      </c>
      <c r="K29" s="41">
        <v>39.89</v>
      </c>
      <c r="L29" s="49">
        <v>0</v>
      </c>
    </row>
    <row r="30" spans="1:12" ht="15" customHeight="1" x14ac:dyDescent="0.2">
      <c r="A30" s="30">
        <v>25</v>
      </c>
      <c r="B30" s="219" t="s">
        <v>60</v>
      </c>
      <c r="C30" s="192" t="s">
        <v>53</v>
      </c>
      <c r="D30" s="40">
        <v>1338</v>
      </c>
      <c r="E30" s="41">
        <v>8.1</v>
      </c>
      <c r="F30" s="19">
        <v>3</v>
      </c>
      <c r="G30" s="20" t="s">
        <v>13</v>
      </c>
      <c r="H30" s="21">
        <v>38.799999999999997</v>
      </c>
      <c r="I30" s="42">
        <v>0</v>
      </c>
      <c r="J30" s="42">
        <v>446</v>
      </c>
      <c r="K30" s="41">
        <v>43.67</v>
      </c>
      <c r="L30" s="49">
        <v>0</v>
      </c>
    </row>
    <row r="31" spans="1:12" ht="15" customHeight="1" x14ac:dyDescent="0.2">
      <c r="A31" s="30">
        <v>26</v>
      </c>
      <c r="B31" s="219" t="s">
        <v>72</v>
      </c>
      <c r="C31" s="192" t="s">
        <v>71</v>
      </c>
      <c r="D31" s="40">
        <v>1328</v>
      </c>
      <c r="E31" s="41">
        <v>8.9</v>
      </c>
      <c r="F31" s="19">
        <v>3</v>
      </c>
      <c r="G31" s="20" t="s">
        <v>13</v>
      </c>
      <c r="H31" s="21">
        <v>28.8</v>
      </c>
      <c r="I31" s="42">
        <v>145</v>
      </c>
      <c r="J31" s="42">
        <v>0</v>
      </c>
      <c r="K31" s="41">
        <v>48.16</v>
      </c>
      <c r="L31" s="49">
        <v>0</v>
      </c>
    </row>
    <row r="32" spans="1:12" ht="15" customHeight="1" x14ac:dyDescent="0.2">
      <c r="A32" s="30">
        <v>27</v>
      </c>
      <c r="B32" s="219" t="s">
        <v>92</v>
      </c>
      <c r="C32" s="192" t="s">
        <v>49</v>
      </c>
      <c r="D32" s="40">
        <v>1312</v>
      </c>
      <c r="E32" s="41">
        <v>8.4</v>
      </c>
      <c r="F32" s="19">
        <v>3</v>
      </c>
      <c r="G32" s="20" t="s">
        <v>13</v>
      </c>
      <c r="H32" s="21">
        <v>53.2</v>
      </c>
      <c r="I32" s="42">
        <v>140</v>
      </c>
      <c r="J32" s="42">
        <v>0</v>
      </c>
      <c r="K32" s="41">
        <v>0</v>
      </c>
      <c r="L32" s="49">
        <v>8.0299999999999994</v>
      </c>
    </row>
    <row r="33" spans="1:12" ht="15" customHeight="1" x14ac:dyDescent="0.2">
      <c r="A33" s="30">
        <v>28</v>
      </c>
      <c r="B33" s="219" t="s">
        <v>64</v>
      </c>
      <c r="C33" s="192" t="s">
        <v>49</v>
      </c>
      <c r="D33" s="40">
        <v>1275</v>
      </c>
      <c r="E33" s="41">
        <v>8.3000000000000007</v>
      </c>
      <c r="F33" s="19">
        <v>3</v>
      </c>
      <c r="G33" s="20" t="s">
        <v>13</v>
      </c>
      <c r="H33" s="21">
        <v>40.700000000000003</v>
      </c>
      <c r="I33" s="42">
        <v>145</v>
      </c>
      <c r="J33" s="42">
        <v>0</v>
      </c>
      <c r="K33" s="41">
        <v>35.67</v>
      </c>
      <c r="L33" s="49">
        <v>0</v>
      </c>
    </row>
    <row r="34" spans="1:12" ht="15" customHeight="1" x14ac:dyDescent="0.2">
      <c r="A34" s="30">
        <v>29</v>
      </c>
      <c r="B34" s="219" t="s">
        <v>70</v>
      </c>
      <c r="C34" s="192" t="s">
        <v>50</v>
      </c>
      <c r="D34" s="40">
        <v>1275</v>
      </c>
      <c r="E34" s="41">
        <v>8.6</v>
      </c>
      <c r="F34" s="19">
        <v>3</v>
      </c>
      <c r="G34" s="20" t="s">
        <v>13</v>
      </c>
      <c r="H34" s="21">
        <v>11.2</v>
      </c>
      <c r="I34" s="42">
        <v>0</v>
      </c>
      <c r="J34" s="42">
        <v>356</v>
      </c>
      <c r="K34" s="41">
        <v>41.56</v>
      </c>
      <c r="L34" s="49">
        <v>0</v>
      </c>
    </row>
    <row r="35" spans="1:12" ht="15" customHeight="1" x14ac:dyDescent="0.2">
      <c r="A35" s="30">
        <v>30</v>
      </c>
      <c r="B35" s="219" t="s">
        <v>90</v>
      </c>
      <c r="C35" s="192" t="s">
        <v>52</v>
      </c>
      <c r="D35" s="40">
        <v>1273</v>
      </c>
      <c r="E35" s="41">
        <v>8.8000000000000007</v>
      </c>
      <c r="F35" s="19">
        <v>3</v>
      </c>
      <c r="G35" s="20" t="s">
        <v>13</v>
      </c>
      <c r="H35" s="21">
        <v>25.3</v>
      </c>
      <c r="I35" s="42">
        <v>0</v>
      </c>
      <c r="J35" s="42">
        <v>377</v>
      </c>
      <c r="K35" s="41">
        <v>57.25</v>
      </c>
      <c r="L35" s="49">
        <v>0</v>
      </c>
    </row>
    <row r="36" spans="1:12" ht="15" customHeight="1" x14ac:dyDescent="0.2">
      <c r="A36" s="30">
        <v>31</v>
      </c>
      <c r="B36" s="219" t="s">
        <v>65</v>
      </c>
      <c r="C36" s="192" t="s">
        <v>49</v>
      </c>
      <c r="D36" s="40">
        <v>1254</v>
      </c>
      <c r="E36" s="41">
        <v>8.3000000000000007</v>
      </c>
      <c r="F36" s="19">
        <v>3</v>
      </c>
      <c r="G36" s="20" t="s">
        <v>13</v>
      </c>
      <c r="H36" s="21">
        <v>40.5</v>
      </c>
      <c r="I36" s="42">
        <v>0</v>
      </c>
      <c r="J36" s="42">
        <v>446</v>
      </c>
      <c r="K36" s="41">
        <v>41.32</v>
      </c>
      <c r="L36" s="49">
        <v>0</v>
      </c>
    </row>
    <row r="37" spans="1:12" ht="15" customHeight="1" x14ac:dyDescent="0.2">
      <c r="A37" s="30">
        <v>32</v>
      </c>
      <c r="B37" s="219" t="s">
        <v>87</v>
      </c>
      <c r="C37" s="192" t="s">
        <v>52</v>
      </c>
      <c r="D37" s="40">
        <v>1250</v>
      </c>
      <c r="E37" s="41">
        <v>8.3000000000000007</v>
      </c>
      <c r="F37" s="19">
        <v>3</v>
      </c>
      <c r="G37" s="20" t="s">
        <v>13</v>
      </c>
      <c r="H37" s="21">
        <v>27.8</v>
      </c>
      <c r="I37" s="42">
        <v>0</v>
      </c>
      <c r="J37" s="42">
        <v>381</v>
      </c>
      <c r="K37" s="41">
        <v>42.22</v>
      </c>
      <c r="L37" s="49">
        <v>0</v>
      </c>
    </row>
    <row r="38" spans="1:12" ht="15" customHeight="1" x14ac:dyDescent="0.2">
      <c r="A38" s="30">
        <v>33</v>
      </c>
      <c r="B38" s="219" t="s">
        <v>58</v>
      </c>
      <c r="C38" s="192" t="s">
        <v>51</v>
      </c>
      <c r="D38" s="40">
        <v>1165</v>
      </c>
      <c r="E38" s="41">
        <v>8.5</v>
      </c>
      <c r="F38" s="19">
        <v>3</v>
      </c>
      <c r="G38" s="20" t="s">
        <v>13</v>
      </c>
      <c r="H38" s="21">
        <v>39.9</v>
      </c>
      <c r="I38" s="42">
        <v>0</v>
      </c>
      <c r="J38" s="42">
        <v>427</v>
      </c>
      <c r="K38" s="41">
        <v>40.03</v>
      </c>
      <c r="L38" s="49">
        <v>0</v>
      </c>
    </row>
    <row r="39" spans="1:12" ht="15" customHeight="1" x14ac:dyDescent="0.2">
      <c r="A39" s="30">
        <v>34</v>
      </c>
      <c r="B39" s="219" t="s">
        <v>56</v>
      </c>
      <c r="C39" s="192" t="s">
        <v>51</v>
      </c>
      <c r="D39" s="40">
        <v>1160</v>
      </c>
      <c r="E39" s="41">
        <v>8.3000000000000007</v>
      </c>
      <c r="F39" s="19">
        <v>3</v>
      </c>
      <c r="G39" s="20" t="s">
        <v>13</v>
      </c>
      <c r="H39" s="21">
        <v>32.299999999999997</v>
      </c>
      <c r="I39" s="42">
        <v>0</v>
      </c>
      <c r="J39" s="42">
        <v>412</v>
      </c>
      <c r="K39" s="41">
        <v>29.49</v>
      </c>
      <c r="L39" s="49">
        <v>0</v>
      </c>
    </row>
    <row r="40" spans="1:12" ht="15" customHeight="1" x14ac:dyDescent="0.2">
      <c r="A40" s="30">
        <v>35</v>
      </c>
      <c r="B40" s="219" t="s">
        <v>54</v>
      </c>
      <c r="C40" s="192" t="s">
        <v>51</v>
      </c>
      <c r="D40" s="40">
        <v>1099</v>
      </c>
      <c r="E40" s="41">
        <v>8.8000000000000007</v>
      </c>
      <c r="F40" s="19">
        <v>3</v>
      </c>
      <c r="G40" s="20" t="s">
        <v>13</v>
      </c>
      <c r="H40" s="21">
        <v>28.8</v>
      </c>
      <c r="I40" s="42">
        <v>0</v>
      </c>
      <c r="J40" s="42">
        <v>393</v>
      </c>
      <c r="K40" s="41">
        <v>36.93</v>
      </c>
      <c r="L40" s="49">
        <v>0</v>
      </c>
    </row>
    <row r="41" spans="1:12" ht="15" hidden="1" customHeight="1" x14ac:dyDescent="0.2">
      <c r="A41" s="30">
        <v>36</v>
      </c>
      <c r="B41" s="219">
        <v>0</v>
      </c>
      <c r="C41" s="192" t="s">
        <v>78</v>
      </c>
      <c r="D41" s="40">
        <v>0</v>
      </c>
      <c r="E41" s="41">
        <v>0</v>
      </c>
      <c r="F41" s="19">
        <v>0</v>
      </c>
      <c r="G41" s="20" t="s">
        <v>13</v>
      </c>
      <c r="H41" s="21">
        <v>0</v>
      </c>
      <c r="I41" s="42">
        <v>0</v>
      </c>
      <c r="J41" s="42">
        <v>0</v>
      </c>
      <c r="K41" s="41">
        <v>0</v>
      </c>
      <c r="L41" s="49">
        <v>0</v>
      </c>
    </row>
    <row r="42" spans="1:12" ht="15" hidden="1" customHeight="1" x14ac:dyDescent="0.2">
      <c r="A42" s="30">
        <v>37</v>
      </c>
      <c r="B42" s="219">
        <v>0</v>
      </c>
      <c r="C42" s="192" t="s">
        <v>77</v>
      </c>
      <c r="D42" s="40">
        <v>0</v>
      </c>
      <c r="E42" s="41">
        <v>0</v>
      </c>
      <c r="F42" s="19">
        <v>0</v>
      </c>
      <c r="G42" s="20" t="s">
        <v>13</v>
      </c>
      <c r="H42" s="21">
        <v>0</v>
      </c>
      <c r="I42" s="42">
        <v>0</v>
      </c>
      <c r="J42" s="42">
        <v>0</v>
      </c>
      <c r="K42" s="41">
        <v>0</v>
      </c>
      <c r="L42" s="49">
        <v>0</v>
      </c>
    </row>
    <row r="43" spans="1:12" ht="15" hidden="1" customHeight="1" x14ac:dyDescent="0.2">
      <c r="A43" s="30">
        <v>38</v>
      </c>
      <c r="B43" s="219">
        <v>0</v>
      </c>
      <c r="C43" s="192" t="s">
        <v>76</v>
      </c>
      <c r="D43" s="40">
        <v>0</v>
      </c>
      <c r="E43" s="41">
        <v>0</v>
      </c>
      <c r="F43" s="19">
        <v>0</v>
      </c>
      <c r="G43" s="20" t="s">
        <v>13</v>
      </c>
      <c r="H43" s="21">
        <v>0</v>
      </c>
      <c r="I43" s="42">
        <v>0</v>
      </c>
      <c r="J43" s="42">
        <v>0</v>
      </c>
      <c r="K43" s="41">
        <v>0</v>
      </c>
      <c r="L43" s="49">
        <v>0</v>
      </c>
    </row>
    <row r="44" spans="1:12" ht="15" hidden="1" customHeight="1" x14ac:dyDescent="0.2">
      <c r="A44" s="30">
        <v>39</v>
      </c>
      <c r="B44" s="219">
        <v>0</v>
      </c>
      <c r="C44" s="192" t="s">
        <v>78</v>
      </c>
      <c r="D44" s="40">
        <v>0</v>
      </c>
      <c r="E44" s="41">
        <v>0</v>
      </c>
      <c r="F44" s="19">
        <v>0</v>
      </c>
      <c r="G44" s="20" t="s">
        <v>13</v>
      </c>
      <c r="H44" s="21">
        <v>0</v>
      </c>
      <c r="I44" s="42">
        <v>0</v>
      </c>
      <c r="J44" s="42">
        <v>0</v>
      </c>
      <c r="K44" s="41">
        <v>0</v>
      </c>
      <c r="L44" s="49">
        <v>0</v>
      </c>
    </row>
    <row r="45" spans="1:12" ht="15" hidden="1" customHeight="1" x14ac:dyDescent="0.2">
      <c r="A45" s="30">
        <v>40</v>
      </c>
      <c r="B45" s="219">
        <v>0</v>
      </c>
      <c r="C45" s="192" t="s">
        <v>76</v>
      </c>
      <c r="D45" s="40">
        <v>0</v>
      </c>
      <c r="E45" s="41">
        <v>0</v>
      </c>
      <c r="F45" s="19">
        <v>0</v>
      </c>
      <c r="G45" s="20" t="s">
        <v>13</v>
      </c>
      <c r="H45" s="21">
        <v>0</v>
      </c>
      <c r="I45" s="42">
        <v>0</v>
      </c>
      <c r="J45" s="42">
        <v>0</v>
      </c>
      <c r="K45" s="41">
        <v>0</v>
      </c>
      <c r="L45" s="49">
        <v>0</v>
      </c>
    </row>
    <row r="46" spans="1:12" ht="15" hidden="1" customHeight="1" x14ac:dyDescent="0.2">
      <c r="A46" s="30">
        <v>41</v>
      </c>
      <c r="B46" s="219">
        <v>0</v>
      </c>
      <c r="C46" s="192" t="s">
        <v>78</v>
      </c>
      <c r="D46" s="40">
        <v>0</v>
      </c>
      <c r="E46" s="41">
        <v>0</v>
      </c>
      <c r="F46" s="19">
        <v>0</v>
      </c>
      <c r="G46" s="20" t="s">
        <v>13</v>
      </c>
      <c r="H46" s="21">
        <v>0</v>
      </c>
      <c r="I46" s="42">
        <v>0</v>
      </c>
      <c r="J46" s="42">
        <v>0</v>
      </c>
      <c r="K46" s="41">
        <v>0</v>
      </c>
      <c r="L46" s="49">
        <v>0</v>
      </c>
    </row>
    <row r="47" spans="1:12" ht="15" hidden="1" customHeight="1" x14ac:dyDescent="0.2">
      <c r="A47" s="30">
        <v>42</v>
      </c>
      <c r="B47" s="219">
        <v>0</v>
      </c>
      <c r="C47" s="192" t="s">
        <v>77</v>
      </c>
      <c r="D47" s="40">
        <v>0</v>
      </c>
      <c r="E47" s="41">
        <v>0</v>
      </c>
      <c r="F47" s="19">
        <v>0</v>
      </c>
      <c r="G47" s="20" t="s">
        <v>13</v>
      </c>
      <c r="H47" s="21">
        <v>0</v>
      </c>
      <c r="I47" s="42">
        <v>0</v>
      </c>
      <c r="J47" s="42">
        <v>0</v>
      </c>
      <c r="K47" s="41">
        <v>0</v>
      </c>
      <c r="L47" s="49">
        <v>0</v>
      </c>
    </row>
    <row r="48" spans="1:12" ht="15" hidden="1" customHeight="1" x14ac:dyDescent="0.2">
      <c r="A48" s="30">
        <v>43</v>
      </c>
      <c r="B48" s="219">
        <v>0</v>
      </c>
      <c r="C48" s="192" t="s">
        <v>78</v>
      </c>
      <c r="D48" s="40">
        <v>0</v>
      </c>
      <c r="E48" s="41">
        <v>0</v>
      </c>
      <c r="F48" s="19">
        <v>0</v>
      </c>
      <c r="G48" s="20" t="s">
        <v>13</v>
      </c>
      <c r="H48" s="21">
        <v>0</v>
      </c>
      <c r="I48" s="42">
        <v>0</v>
      </c>
      <c r="J48" s="42">
        <v>0</v>
      </c>
      <c r="K48" s="41">
        <v>0</v>
      </c>
      <c r="L48" s="49">
        <v>0</v>
      </c>
    </row>
    <row r="49" spans="1:12" ht="15" hidden="1" customHeight="1" x14ac:dyDescent="0.2">
      <c r="A49" s="30">
        <v>44</v>
      </c>
      <c r="B49" s="219">
        <v>0</v>
      </c>
      <c r="C49" s="192" t="s">
        <v>76</v>
      </c>
      <c r="D49" s="40">
        <v>0</v>
      </c>
      <c r="E49" s="41">
        <v>0</v>
      </c>
      <c r="F49" s="19">
        <v>0</v>
      </c>
      <c r="G49" s="20" t="s">
        <v>13</v>
      </c>
      <c r="H49" s="21">
        <v>0</v>
      </c>
      <c r="I49" s="42">
        <v>0</v>
      </c>
      <c r="J49" s="42">
        <v>0</v>
      </c>
      <c r="K49" s="41">
        <v>0</v>
      </c>
      <c r="L49" s="49">
        <v>0</v>
      </c>
    </row>
    <row r="50" spans="1:12" ht="15" hidden="1" customHeight="1" x14ac:dyDescent="0.2">
      <c r="A50" s="30">
        <v>45</v>
      </c>
      <c r="B50" s="219">
        <v>0</v>
      </c>
      <c r="C50" s="192" t="s">
        <v>77</v>
      </c>
      <c r="D50" s="40">
        <v>0</v>
      </c>
      <c r="E50" s="41">
        <v>0</v>
      </c>
      <c r="F50" s="19">
        <v>0</v>
      </c>
      <c r="G50" s="20" t="s">
        <v>13</v>
      </c>
      <c r="H50" s="21">
        <v>0</v>
      </c>
      <c r="I50" s="42">
        <v>0</v>
      </c>
      <c r="J50" s="42">
        <v>0</v>
      </c>
      <c r="K50" s="41">
        <v>0</v>
      </c>
      <c r="L50" s="49">
        <v>0</v>
      </c>
    </row>
    <row r="51" spans="1:12" ht="15" hidden="1" customHeight="1" x14ac:dyDescent="0.2">
      <c r="A51" s="30">
        <v>46</v>
      </c>
      <c r="B51" s="219">
        <v>0</v>
      </c>
      <c r="C51" s="192" t="s">
        <v>86</v>
      </c>
      <c r="D51" s="40">
        <v>0</v>
      </c>
      <c r="E51" s="41">
        <v>0</v>
      </c>
      <c r="F51" s="19">
        <v>0</v>
      </c>
      <c r="G51" s="20" t="s">
        <v>13</v>
      </c>
      <c r="H51" s="21">
        <v>0</v>
      </c>
      <c r="I51" s="42">
        <v>0</v>
      </c>
      <c r="J51" s="42">
        <v>0</v>
      </c>
      <c r="K51" s="41">
        <v>0</v>
      </c>
      <c r="L51" s="49">
        <v>0</v>
      </c>
    </row>
    <row r="52" spans="1:12" ht="15" hidden="1" customHeight="1" x14ac:dyDescent="0.2">
      <c r="A52" s="30">
        <v>47</v>
      </c>
      <c r="B52" s="219">
        <v>0</v>
      </c>
      <c r="C52" s="192" t="s">
        <v>76</v>
      </c>
      <c r="D52" s="40">
        <v>0</v>
      </c>
      <c r="E52" s="41">
        <v>0</v>
      </c>
      <c r="F52" s="19">
        <v>0</v>
      </c>
      <c r="G52" s="20" t="s">
        <v>13</v>
      </c>
      <c r="H52" s="21">
        <v>0</v>
      </c>
      <c r="I52" s="42">
        <v>0</v>
      </c>
      <c r="J52" s="42">
        <v>0</v>
      </c>
      <c r="K52" s="41">
        <v>0</v>
      </c>
      <c r="L52" s="49">
        <v>0</v>
      </c>
    </row>
    <row r="53" spans="1:12" ht="15" hidden="1" customHeight="1" x14ac:dyDescent="0.2">
      <c r="A53" s="30">
        <v>48</v>
      </c>
      <c r="B53" s="219">
        <v>0</v>
      </c>
      <c r="C53" s="192" t="s">
        <v>77</v>
      </c>
      <c r="D53" s="40">
        <v>0</v>
      </c>
      <c r="E53" s="41">
        <v>0</v>
      </c>
      <c r="F53" s="19">
        <v>0</v>
      </c>
      <c r="G53" s="20" t="s">
        <v>13</v>
      </c>
      <c r="H53" s="21">
        <v>0</v>
      </c>
      <c r="I53" s="42">
        <v>0</v>
      </c>
      <c r="J53" s="42">
        <v>0</v>
      </c>
      <c r="K53" s="41">
        <v>0</v>
      </c>
      <c r="L53" s="49">
        <v>0</v>
      </c>
    </row>
    <row r="54" spans="1:12" ht="15" hidden="1" customHeight="1" x14ac:dyDescent="0.2">
      <c r="A54" s="30">
        <v>49</v>
      </c>
      <c r="B54" s="219">
        <v>0</v>
      </c>
      <c r="C54" s="192" t="s">
        <v>86</v>
      </c>
      <c r="D54" s="40">
        <v>0</v>
      </c>
      <c r="E54" s="41">
        <v>0</v>
      </c>
      <c r="F54" s="19">
        <v>0</v>
      </c>
      <c r="G54" s="20" t="s">
        <v>13</v>
      </c>
      <c r="H54" s="21">
        <v>0</v>
      </c>
      <c r="I54" s="42">
        <v>0</v>
      </c>
      <c r="J54" s="42">
        <v>0</v>
      </c>
      <c r="K54" s="41">
        <v>0</v>
      </c>
      <c r="L54" s="49">
        <v>0</v>
      </c>
    </row>
    <row r="55" spans="1:12" ht="15" hidden="1" customHeight="1" x14ac:dyDescent="0.2">
      <c r="A55" s="30">
        <v>50</v>
      </c>
      <c r="B55" s="219">
        <v>0</v>
      </c>
      <c r="C55" s="192" t="s">
        <v>86</v>
      </c>
      <c r="D55" s="40">
        <v>0</v>
      </c>
      <c r="E55" s="41">
        <v>0</v>
      </c>
      <c r="F55" s="19">
        <v>0</v>
      </c>
      <c r="G55" s="20" t="s">
        <v>13</v>
      </c>
      <c r="H55" s="21">
        <v>0</v>
      </c>
      <c r="I55" s="42">
        <v>0</v>
      </c>
      <c r="J55" s="42">
        <v>0</v>
      </c>
      <c r="K55" s="41">
        <v>0</v>
      </c>
      <c r="L55" s="49">
        <v>0</v>
      </c>
    </row>
    <row r="56" spans="1:12" ht="15" hidden="1" customHeight="1" x14ac:dyDescent="0.2">
      <c r="A56" s="30">
        <v>51</v>
      </c>
      <c r="B56" s="219">
        <v>0</v>
      </c>
      <c r="C56" s="192" t="s">
        <v>77</v>
      </c>
      <c r="D56" s="40">
        <v>0</v>
      </c>
      <c r="E56" s="41">
        <v>0</v>
      </c>
      <c r="F56" s="19">
        <v>0</v>
      </c>
      <c r="G56" s="20" t="s">
        <v>13</v>
      </c>
      <c r="H56" s="21">
        <v>0</v>
      </c>
      <c r="I56" s="42">
        <v>0</v>
      </c>
      <c r="J56" s="42">
        <v>0</v>
      </c>
      <c r="K56" s="41">
        <v>0</v>
      </c>
      <c r="L56" s="49">
        <v>0</v>
      </c>
    </row>
    <row r="57" spans="1:12" ht="15" hidden="1" customHeight="1" x14ac:dyDescent="0.2">
      <c r="A57" s="30">
        <v>52</v>
      </c>
      <c r="B57" s="219">
        <v>0</v>
      </c>
      <c r="C57" s="192" t="s">
        <v>76</v>
      </c>
      <c r="D57" s="40">
        <v>0</v>
      </c>
      <c r="E57" s="41">
        <v>0</v>
      </c>
      <c r="F57" s="19">
        <v>0</v>
      </c>
      <c r="G57" s="20" t="s">
        <v>13</v>
      </c>
      <c r="H57" s="21">
        <v>0</v>
      </c>
      <c r="I57" s="42">
        <v>0</v>
      </c>
      <c r="J57" s="42">
        <v>0</v>
      </c>
      <c r="K57" s="41">
        <v>0</v>
      </c>
      <c r="L57" s="49">
        <v>0</v>
      </c>
    </row>
    <row r="58" spans="1:12" ht="15" hidden="1" customHeight="1" x14ac:dyDescent="0.2">
      <c r="A58" s="30">
        <v>53</v>
      </c>
      <c r="B58" s="219">
        <v>0</v>
      </c>
      <c r="C58" s="192" t="s">
        <v>78</v>
      </c>
      <c r="D58" s="40">
        <v>0</v>
      </c>
      <c r="E58" s="41">
        <v>0</v>
      </c>
      <c r="F58" s="19">
        <v>0</v>
      </c>
      <c r="G58" s="20" t="s">
        <v>13</v>
      </c>
      <c r="H58" s="21">
        <v>0</v>
      </c>
      <c r="I58" s="42">
        <v>0</v>
      </c>
      <c r="J58" s="42">
        <v>0</v>
      </c>
      <c r="K58" s="41">
        <v>0</v>
      </c>
      <c r="L58" s="49">
        <v>0</v>
      </c>
    </row>
    <row r="59" spans="1:12" ht="15" hidden="1" customHeight="1" x14ac:dyDescent="0.2">
      <c r="A59" s="30">
        <v>54</v>
      </c>
      <c r="B59" s="219">
        <v>0</v>
      </c>
      <c r="C59" s="192" t="s">
        <v>86</v>
      </c>
      <c r="D59" s="40">
        <v>0</v>
      </c>
      <c r="E59" s="41">
        <v>0</v>
      </c>
      <c r="F59" s="19">
        <v>0</v>
      </c>
      <c r="G59" s="20" t="s">
        <v>13</v>
      </c>
      <c r="H59" s="21">
        <v>0</v>
      </c>
      <c r="I59" s="42">
        <v>0</v>
      </c>
      <c r="J59" s="42">
        <v>0</v>
      </c>
      <c r="K59" s="41">
        <v>0</v>
      </c>
      <c r="L59" s="49">
        <v>0</v>
      </c>
    </row>
    <row r="60" spans="1:12" ht="15" hidden="1" customHeight="1" x14ac:dyDescent="0.2">
      <c r="A60" s="30">
        <v>55</v>
      </c>
      <c r="B60" s="219">
        <v>0</v>
      </c>
      <c r="C60" s="192" t="s">
        <v>86</v>
      </c>
      <c r="D60" s="40">
        <v>0</v>
      </c>
      <c r="E60" s="41">
        <v>0</v>
      </c>
      <c r="F60" s="19">
        <v>0</v>
      </c>
      <c r="G60" s="20" t="s">
        <v>13</v>
      </c>
      <c r="H60" s="21">
        <v>0</v>
      </c>
      <c r="I60" s="42">
        <v>0</v>
      </c>
      <c r="J60" s="42">
        <v>0</v>
      </c>
      <c r="K60" s="41">
        <v>0</v>
      </c>
      <c r="L60" s="49">
        <v>0</v>
      </c>
    </row>
    <row r="61" spans="1:12" ht="15" hidden="1" customHeight="1" x14ac:dyDescent="0.2">
      <c r="A61" s="30">
        <v>56</v>
      </c>
      <c r="B61" s="219">
        <v>0</v>
      </c>
      <c r="C61" s="192" t="s">
        <v>47</v>
      </c>
      <c r="D61" s="40">
        <v>0</v>
      </c>
      <c r="E61" s="41">
        <v>0</v>
      </c>
      <c r="F61" s="19">
        <v>0</v>
      </c>
      <c r="G61" s="20" t="s">
        <v>13</v>
      </c>
      <c r="H61" s="21">
        <v>0</v>
      </c>
      <c r="I61" s="42">
        <v>0</v>
      </c>
      <c r="J61" s="42">
        <v>0</v>
      </c>
      <c r="K61" s="41">
        <v>0</v>
      </c>
      <c r="L61" s="49">
        <v>0</v>
      </c>
    </row>
    <row r="62" spans="1:12" ht="15" hidden="1" customHeight="1" x14ac:dyDescent="0.2">
      <c r="A62" s="30">
        <v>57</v>
      </c>
      <c r="B62" s="219">
        <v>0</v>
      </c>
      <c r="C62" s="192" t="s">
        <v>47</v>
      </c>
      <c r="D62" s="40">
        <v>0</v>
      </c>
      <c r="E62" s="41">
        <v>0</v>
      </c>
      <c r="F62" s="19">
        <v>0</v>
      </c>
      <c r="G62" s="20" t="s">
        <v>13</v>
      </c>
      <c r="H62" s="21">
        <v>0</v>
      </c>
      <c r="I62" s="42">
        <v>0</v>
      </c>
      <c r="J62" s="42">
        <v>0</v>
      </c>
      <c r="K62" s="41">
        <v>0</v>
      </c>
      <c r="L62" s="49">
        <v>0</v>
      </c>
    </row>
    <row r="63" spans="1:12" ht="15" hidden="1" customHeight="1" x14ac:dyDescent="0.2">
      <c r="A63" s="30">
        <v>58</v>
      </c>
      <c r="B63" s="219">
        <v>0</v>
      </c>
      <c r="C63" s="192" t="s">
        <v>47</v>
      </c>
      <c r="D63" s="40">
        <v>0</v>
      </c>
      <c r="E63" s="41">
        <v>0</v>
      </c>
      <c r="F63" s="19">
        <v>0</v>
      </c>
      <c r="G63" s="20" t="s">
        <v>13</v>
      </c>
      <c r="H63" s="21">
        <v>0</v>
      </c>
      <c r="I63" s="42">
        <v>0</v>
      </c>
      <c r="J63" s="42">
        <v>0</v>
      </c>
      <c r="K63" s="41">
        <v>0</v>
      </c>
      <c r="L63" s="49">
        <v>0</v>
      </c>
    </row>
    <row r="64" spans="1:12" ht="15" hidden="1" customHeight="1" x14ac:dyDescent="0.2">
      <c r="A64" s="30">
        <v>59</v>
      </c>
      <c r="B64" s="219">
        <v>0</v>
      </c>
      <c r="C64" s="192" t="s">
        <v>47</v>
      </c>
      <c r="D64" s="40">
        <v>0</v>
      </c>
      <c r="E64" s="41">
        <v>0</v>
      </c>
      <c r="F64" s="19">
        <v>0</v>
      </c>
      <c r="G64" s="20" t="s">
        <v>13</v>
      </c>
      <c r="H64" s="21">
        <v>0</v>
      </c>
      <c r="I64" s="42">
        <v>0</v>
      </c>
      <c r="J64" s="42">
        <v>0</v>
      </c>
      <c r="K64" s="41">
        <v>0</v>
      </c>
      <c r="L64" s="49">
        <v>0</v>
      </c>
    </row>
    <row r="65" spans="1:12" ht="15" hidden="1" customHeight="1" x14ac:dyDescent="0.2">
      <c r="A65" s="30">
        <v>60</v>
      </c>
      <c r="B65" s="219">
        <v>0</v>
      </c>
      <c r="C65" s="192" t="s">
        <v>47</v>
      </c>
      <c r="D65" s="40">
        <v>0</v>
      </c>
      <c r="E65" s="41">
        <v>0</v>
      </c>
      <c r="F65" s="19">
        <v>0</v>
      </c>
      <c r="G65" s="20" t="s">
        <v>13</v>
      </c>
      <c r="H65" s="21">
        <v>0</v>
      </c>
      <c r="I65" s="42">
        <v>0</v>
      </c>
      <c r="J65" s="42">
        <v>0</v>
      </c>
      <c r="K65" s="41">
        <v>0</v>
      </c>
      <c r="L65" s="49">
        <v>0</v>
      </c>
    </row>
    <row r="66" spans="1:12" ht="15" hidden="1" customHeight="1" x14ac:dyDescent="0.2">
      <c r="A66" s="30">
        <v>61</v>
      </c>
      <c r="B66" s="219">
        <v>0</v>
      </c>
      <c r="C66" s="192" t="s">
        <v>46</v>
      </c>
      <c r="D66" s="40">
        <v>0</v>
      </c>
      <c r="E66" s="41">
        <v>0</v>
      </c>
      <c r="F66" s="19">
        <v>0</v>
      </c>
      <c r="G66" s="20" t="s">
        <v>13</v>
      </c>
      <c r="H66" s="21">
        <v>0</v>
      </c>
      <c r="I66" s="42">
        <v>0</v>
      </c>
      <c r="J66" s="42">
        <v>0</v>
      </c>
      <c r="K66" s="41">
        <v>0</v>
      </c>
      <c r="L66" s="49">
        <v>0</v>
      </c>
    </row>
    <row r="67" spans="1:12" ht="15" hidden="1" customHeight="1" x14ac:dyDescent="0.2">
      <c r="A67" s="30">
        <v>62</v>
      </c>
      <c r="B67" s="219">
        <v>0</v>
      </c>
      <c r="C67" s="192" t="s">
        <v>46</v>
      </c>
      <c r="D67" s="40">
        <v>0</v>
      </c>
      <c r="E67" s="41">
        <v>0</v>
      </c>
      <c r="F67" s="19">
        <v>0</v>
      </c>
      <c r="G67" s="20" t="s">
        <v>13</v>
      </c>
      <c r="H67" s="21">
        <v>0</v>
      </c>
      <c r="I67" s="42">
        <v>0</v>
      </c>
      <c r="J67" s="42">
        <v>0</v>
      </c>
      <c r="K67" s="41">
        <v>0</v>
      </c>
      <c r="L67" s="49">
        <v>0</v>
      </c>
    </row>
    <row r="68" spans="1:12" ht="15" hidden="1" customHeight="1" x14ac:dyDescent="0.2">
      <c r="A68" s="30">
        <v>63</v>
      </c>
      <c r="B68" s="219">
        <v>0</v>
      </c>
      <c r="C68" s="192" t="s">
        <v>46</v>
      </c>
      <c r="D68" s="40">
        <v>0</v>
      </c>
      <c r="E68" s="41">
        <v>0</v>
      </c>
      <c r="F68" s="19">
        <v>0</v>
      </c>
      <c r="G68" s="20" t="s">
        <v>13</v>
      </c>
      <c r="H68" s="21">
        <v>0</v>
      </c>
      <c r="I68" s="42">
        <v>0</v>
      </c>
      <c r="J68" s="42">
        <v>0</v>
      </c>
      <c r="K68" s="41">
        <v>0</v>
      </c>
      <c r="L68" s="49">
        <v>0</v>
      </c>
    </row>
    <row r="69" spans="1:12" ht="15" hidden="1" customHeight="1" x14ac:dyDescent="0.2">
      <c r="A69" s="30">
        <v>64</v>
      </c>
      <c r="B69" s="219">
        <v>0</v>
      </c>
      <c r="C69" s="192" t="s">
        <v>46</v>
      </c>
      <c r="D69" s="40">
        <v>0</v>
      </c>
      <c r="E69" s="41">
        <v>0</v>
      </c>
      <c r="F69" s="19">
        <v>0</v>
      </c>
      <c r="G69" s="20" t="s">
        <v>13</v>
      </c>
      <c r="H69" s="21">
        <v>0</v>
      </c>
      <c r="I69" s="42">
        <v>0</v>
      </c>
      <c r="J69" s="42">
        <v>0</v>
      </c>
      <c r="K69" s="41">
        <v>0</v>
      </c>
      <c r="L69" s="49">
        <v>0</v>
      </c>
    </row>
    <row r="70" spans="1:12" ht="15" hidden="1" customHeight="1" x14ac:dyDescent="0.2">
      <c r="A70" s="30">
        <v>65</v>
      </c>
      <c r="B70" s="219">
        <v>0</v>
      </c>
      <c r="C70" s="192" t="s">
        <v>46</v>
      </c>
      <c r="D70" s="40">
        <v>0</v>
      </c>
      <c r="E70" s="41">
        <v>0</v>
      </c>
      <c r="F70" s="19">
        <v>0</v>
      </c>
      <c r="G70" s="20" t="s">
        <v>13</v>
      </c>
      <c r="H70" s="21">
        <v>0</v>
      </c>
      <c r="I70" s="42">
        <v>0</v>
      </c>
      <c r="J70" s="42">
        <v>0</v>
      </c>
      <c r="K70" s="41">
        <v>0</v>
      </c>
      <c r="L70" s="49">
        <v>0</v>
      </c>
    </row>
    <row r="71" spans="1:12" ht="15" hidden="1" customHeight="1" x14ac:dyDescent="0.2">
      <c r="A71" s="30">
        <v>66</v>
      </c>
      <c r="B71" s="219">
        <v>0</v>
      </c>
      <c r="C71" s="192" t="s">
        <v>45</v>
      </c>
      <c r="D71" s="40">
        <v>0</v>
      </c>
      <c r="E71" s="41">
        <v>0</v>
      </c>
      <c r="F71" s="19">
        <v>0</v>
      </c>
      <c r="G71" s="20" t="s">
        <v>13</v>
      </c>
      <c r="H71" s="21">
        <v>0</v>
      </c>
      <c r="I71" s="42">
        <v>0</v>
      </c>
      <c r="J71" s="42">
        <v>0</v>
      </c>
      <c r="K71" s="41">
        <v>0</v>
      </c>
      <c r="L71" s="49">
        <v>0</v>
      </c>
    </row>
    <row r="72" spans="1:12" ht="15" hidden="1" customHeight="1" x14ac:dyDescent="0.2">
      <c r="A72" s="30">
        <v>67</v>
      </c>
      <c r="B72" s="219">
        <v>0</v>
      </c>
      <c r="C72" s="192" t="s">
        <v>45</v>
      </c>
      <c r="D72" s="40">
        <v>0</v>
      </c>
      <c r="E72" s="41">
        <v>0</v>
      </c>
      <c r="F72" s="19">
        <v>0</v>
      </c>
      <c r="G72" s="20" t="s">
        <v>13</v>
      </c>
      <c r="H72" s="21">
        <v>0</v>
      </c>
      <c r="I72" s="42">
        <v>0</v>
      </c>
      <c r="J72" s="42">
        <v>0</v>
      </c>
      <c r="K72" s="41">
        <v>0</v>
      </c>
      <c r="L72" s="49">
        <v>0</v>
      </c>
    </row>
    <row r="73" spans="1:12" ht="15" hidden="1" customHeight="1" x14ac:dyDescent="0.2">
      <c r="A73" s="30">
        <v>68</v>
      </c>
      <c r="B73" s="219">
        <v>0</v>
      </c>
      <c r="C73" s="192" t="s">
        <v>45</v>
      </c>
      <c r="D73" s="40">
        <v>0</v>
      </c>
      <c r="E73" s="41">
        <v>0</v>
      </c>
      <c r="F73" s="19">
        <v>0</v>
      </c>
      <c r="G73" s="20" t="s">
        <v>13</v>
      </c>
      <c r="H73" s="21">
        <v>0</v>
      </c>
      <c r="I73" s="42">
        <v>0</v>
      </c>
      <c r="J73" s="42">
        <v>0</v>
      </c>
      <c r="K73" s="41">
        <v>0</v>
      </c>
      <c r="L73" s="49">
        <v>0</v>
      </c>
    </row>
    <row r="74" spans="1:12" ht="15" hidden="1" customHeight="1" x14ac:dyDescent="0.2">
      <c r="A74" s="30">
        <v>69</v>
      </c>
      <c r="B74" s="219">
        <v>0</v>
      </c>
      <c r="C74" s="192" t="s">
        <v>45</v>
      </c>
      <c r="D74" s="40">
        <v>0</v>
      </c>
      <c r="E74" s="41">
        <v>0</v>
      </c>
      <c r="F74" s="19">
        <v>0</v>
      </c>
      <c r="G74" s="20" t="s">
        <v>13</v>
      </c>
      <c r="H74" s="21">
        <v>0</v>
      </c>
      <c r="I74" s="42">
        <v>0</v>
      </c>
      <c r="J74" s="42">
        <v>0</v>
      </c>
      <c r="K74" s="41">
        <v>0</v>
      </c>
      <c r="L74" s="49">
        <v>0</v>
      </c>
    </row>
    <row r="75" spans="1:12" ht="15" hidden="1" customHeight="1" x14ac:dyDescent="0.2">
      <c r="A75" s="30">
        <v>70</v>
      </c>
      <c r="B75" s="219">
        <v>0</v>
      </c>
      <c r="C75" s="192" t="s">
        <v>45</v>
      </c>
      <c r="D75" s="40">
        <v>0</v>
      </c>
      <c r="E75" s="41">
        <v>0</v>
      </c>
      <c r="F75" s="19">
        <v>0</v>
      </c>
      <c r="G75" s="20" t="s">
        <v>13</v>
      </c>
      <c r="H75" s="21">
        <v>0</v>
      </c>
      <c r="I75" s="42">
        <v>0</v>
      </c>
      <c r="J75" s="42">
        <v>0</v>
      </c>
      <c r="K75" s="41">
        <v>0</v>
      </c>
      <c r="L75" s="49">
        <v>0</v>
      </c>
    </row>
    <row r="76" spans="1:12" ht="15" hidden="1" customHeight="1" x14ac:dyDescent="0.2">
      <c r="A76" s="30">
        <v>71</v>
      </c>
      <c r="B76" s="219">
        <v>0</v>
      </c>
      <c r="C76" s="192" t="s">
        <v>44</v>
      </c>
      <c r="D76" s="40">
        <v>0</v>
      </c>
      <c r="E76" s="41">
        <v>0</v>
      </c>
      <c r="F76" s="19">
        <v>0</v>
      </c>
      <c r="G76" s="20" t="s">
        <v>13</v>
      </c>
      <c r="H76" s="21">
        <v>0</v>
      </c>
      <c r="I76" s="42">
        <v>0</v>
      </c>
      <c r="J76" s="42">
        <v>0</v>
      </c>
      <c r="K76" s="41">
        <v>0</v>
      </c>
      <c r="L76" s="49">
        <v>0</v>
      </c>
    </row>
    <row r="77" spans="1:12" ht="15" hidden="1" customHeight="1" x14ac:dyDescent="0.2">
      <c r="A77" s="30">
        <v>72</v>
      </c>
      <c r="B77" s="219">
        <v>0</v>
      </c>
      <c r="C77" s="192" t="s">
        <v>44</v>
      </c>
      <c r="D77" s="40">
        <v>0</v>
      </c>
      <c r="E77" s="41">
        <v>0</v>
      </c>
      <c r="F77" s="19">
        <v>0</v>
      </c>
      <c r="G77" s="20" t="s">
        <v>13</v>
      </c>
      <c r="H77" s="21">
        <v>0</v>
      </c>
      <c r="I77" s="42">
        <v>0</v>
      </c>
      <c r="J77" s="42">
        <v>0</v>
      </c>
      <c r="K77" s="41">
        <v>0</v>
      </c>
      <c r="L77" s="49">
        <v>0</v>
      </c>
    </row>
    <row r="78" spans="1:12" ht="15" hidden="1" customHeight="1" x14ac:dyDescent="0.2">
      <c r="A78" s="30">
        <v>73</v>
      </c>
      <c r="B78" s="219">
        <v>0</v>
      </c>
      <c r="C78" s="192" t="s">
        <v>44</v>
      </c>
      <c r="D78" s="40">
        <v>0</v>
      </c>
      <c r="E78" s="41">
        <v>0</v>
      </c>
      <c r="F78" s="19">
        <v>0</v>
      </c>
      <c r="G78" s="20" t="s">
        <v>13</v>
      </c>
      <c r="H78" s="21">
        <v>0</v>
      </c>
      <c r="I78" s="42">
        <v>0</v>
      </c>
      <c r="J78" s="42">
        <v>0</v>
      </c>
      <c r="K78" s="41">
        <v>0</v>
      </c>
      <c r="L78" s="49">
        <v>0</v>
      </c>
    </row>
    <row r="79" spans="1:12" ht="15" hidden="1" customHeight="1" x14ac:dyDescent="0.2">
      <c r="A79" s="30">
        <v>74</v>
      </c>
      <c r="B79" s="219">
        <v>0</v>
      </c>
      <c r="C79" s="192" t="s">
        <v>44</v>
      </c>
      <c r="D79" s="40">
        <v>0</v>
      </c>
      <c r="E79" s="41">
        <v>0</v>
      </c>
      <c r="F79" s="19">
        <v>0</v>
      </c>
      <c r="G79" s="20" t="s">
        <v>13</v>
      </c>
      <c r="H79" s="21">
        <v>0</v>
      </c>
      <c r="I79" s="42">
        <v>0</v>
      </c>
      <c r="J79" s="42">
        <v>0</v>
      </c>
      <c r="K79" s="41">
        <v>0</v>
      </c>
      <c r="L79" s="49">
        <v>0</v>
      </c>
    </row>
    <row r="80" spans="1:12" ht="15" hidden="1" customHeight="1" x14ac:dyDescent="0.2">
      <c r="A80" s="30">
        <v>75</v>
      </c>
      <c r="B80" s="219">
        <v>0</v>
      </c>
      <c r="C80" s="192" t="s">
        <v>44</v>
      </c>
      <c r="D80" s="40">
        <v>0</v>
      </c>
      <c r="E80" s="41">
        <v>0</v>
      </c>
      <c r="F80" s="19">
        <v>0</v>
      </c>
      <c r="G80" s="20" t="s">
        <v>13</v>
      </c>
      <c r="H80" s="21">
        <v>0</v>
      </c>
      <c r="I80" s="42">
        <v>0</v>
      </c>
      <c r="J80" s="42">
        <v>0</v>
      </c>
      <c r="K80" s="41">
        <v>0</v>
      </c>
      <c r="L80" s="49">
        <v>0</v>
      </c>
    </row>
    <row r="81" spans="1:12" ht="15" hidden="1" customHeight="1" x14ac:dyDescent="0.2">
      <c r="A81" s="30">
        <v>76</v>
      </c>
      <c r="B81" s="219">
        <v>0</v>
      </c>
      <c r="C81" s="192" t="s">
        <v>43</v>
      </c>
      <c r="D81" s="40">
        <v>0</v>
      </c>
      <c r="E81" s="41">
        <v>0</v>
      </c>
      <c r="F81" s="19">
        <v>0</v>
      </c>
      <c r="G81" s="20" t="s">
        <v>13</v>
      </c>
      <c r="H81" s="21">
        <v>0</v>
      </c>
      <c r="I81" s="42">
        <v>0</v>
      </c>
      <c r="J81" s="42">
        <v>0</v>
      </c>
      <c r="K81" s="41">
        <v>0</v>
      </c>
      <c r="L81" s="49">
        <v>0</v>
      </c>
    </row>
    <row r="82" spans="1:12" ht="15" hidden="1" customHeight="1" x14ac:dyDescent="0.2">
      <c r="A82" s="30">
        <v>77</v>
      </c>
      <c r="B82" s="219">
        <v>0</v>
      </c>
      <c r="C82" s="192" t="s">
        <v>43</v>
      </c>
      <c r="D82" s="40">
        <v>0</v>
      </c>
      <c r="E82" s="41">
        <v>0</v>
      </c>
      <c r="F82" s="19">
        <v>0</v>
      </c>
      <c r="G82" s="20" t="s">
        <v>13</v>
      </c>
      <c r="H82" s="21">
        <v>0</v>
      </c>
      <c r="I82" s="42">
        <v>0</v>
      </c>
      <c r="J82" s="42">
        <v>0</v>
      </c>
      <c r="K82" s="41">
        <v>0</v>
      </c>
      <c r="L82" s="49">
        <v>0</v>
      </c>
    </row>
    <row r="83" spans="1:12" ht="15" hidden="1" customHeight="1" x14ac:dyDescent="0.2">
      <c r="A83" s="30">
        <v>78</v>
      </c>
      <c r="B83" s="219">
        <v>0</v>
      </c>
      <c r="C83" s="192" t="s">
        <v>43</v>
      </c>
      <c r="D83" s="40">
        <v>0</v>
      </c>
      <c r="E83" s="41">
        <v>0</v>
      </c>
      <c r="F83" s="19">
        <v>0</v>
      </c>
      <c r="G83" s="20" t="s">
        <v>13</v>
      </c>
      <c r="H83" s="21">
        <v>0</v>
      </c>
      <c r="I83" s="42">
        <v>0</v>
      </c>
      <c r="J83" s="42">
        <v>0</v>
      </c>
      <c r="K83" s="41">
        <v>0</v>
      </c>
      <c r="L83" s="49">
        <v>0</v>
      </c>
    </row>
    <row r="84" spans="1:12" ht="15" hidden="1" customHeight="1" x14ac:dyDescent="0.2">
      <c r="A84" s="30">
        <v>79</v>
      </c>
      <c r="B84" s="219">
        <v>0</v>
      </c>
      <c r="C84" s="192" t="s">
        <v>43</v>
      </c>
      <c r="D84" s="40">
        <v>0</v>
      </c>
      <c r="E84" s="41">
        <v>0</v>
      </c>
      <c r="F84" s="19">
        <v>0</v>
      </c>
      <c r="G84" s="20" t="s">
        <v>13</v>
      </c>
      <c r="H84" s="21">
        <v>0</v>
      </c>
      <c r="I84" s="42">
        <v>0</v>
      </c>
      <c r="J84" s="42">
        <v>0</v>
      </c>
      <c r="K84" s="41">
        <v>0</v>
      </c>
      <c r="L84" s="49">
        <v>0</v>
      </c>
    </row>
    <row r="85" spans="1:12" ht="15" hidden="1" customHeight="1" x14ac:dyDescent="0.2">
      <c r="A85" s="30">
        <v>80</v>
      </c>
      <c r="B85" s="219">
        <v>0</v>
      </c>
      <c r="C85" s="192" t="s">
        <v>43</v>
      </c>
      <c r="D85" s="40">
        <v>0</v>
      </c>
      <c r="E85" s="41">
        <v>0</v>
      </c>
      <c r="F85" s="19">
        <v>0</v>
      </c>
      <c r="G85" s="20" t="s">
        <v>13</v>
      </c>
      <c r="H85" s="21">
        <v>0</v>
      </c>
      <c r="I85" s="42">
        <v>0</v>
      </c>
      <c r="J85" s="42">
        <v>0</v>
      </c>
      <c r="K85" s="41">
        <v>0</v>
      </c>
      <c r="L85" s="49">
        <v>0</v>
      </c>
    </row>
    <row r="86" spans="1:12" ht="15" hidden="1" customHeight="1" x14ac:dyDescent="0.2">
      <c r="A86" s="30">
        <v>81</v>
      </c>
      <c r="B86" s="219">
        <v>0</v>
      </c>
      <c r="C86" s="192" t="s">
        <v>42</v>
      </c>
      <c r="D86" s="40">
        <v>0</v>
      </c>
      <c r="E86" s="41">
        <v>0</v>
      </c>
      <c r="F86" s="19">
        <v>0</v>
      </c>
      <c r="G86" s="20" t="s">
        <v>13</v>
      </c>
      <c r="H86" s="21">
        <v>0</v>
      </c>
      <c r="I86" s="42">
        <v>0</v>
      </c>
      <c r="J86" s="42">
        <v>0</v>
      </c>
      <c r="K86" s="41">
        <v>0</v>
      </c>
      <c r="L86" s="49">
        <v>0</v>
      </c>
    </row>
    <row r="87" spans="1:12" ht="15" hidden="1" customHeight="1" x14ac:dyDescent="0.2">
      <c r="A87" s="30">
        <v>82</v>
      </c>
      <c r="B87" s="219">
        <v>0</v>
      </c>
      <c r="C87" s="192" t="s">
        <v>42</v>
      </c>
      <c r="D87" s="40">
        <v>0</v>
      </c>
      <c r="E87" s="41">
        <v>0</v>
      </c>
      <c r="F87" s="19">
        <v>0</v>
      </c>
      <c r="G87" s="20" t="s">
        <v>13</v>
      </c>
      <c r="H87" s="21">
        <v>0</v>
      </c>
      <c r="I87" s="42">
        <v>0</v>
      </c>
      <c r="J87" s="42">
        <v>0</v>
      </c>
      <c r="K87" s="41">
        <v>0</v>
      </c>
      <c r="L87" s="49">
        <v>0</v>
      </c>
    </row>
    <row r="88" spans="1:12" ht="15" hidden="1" customHeight="1" x14ac:dyDescent="0.2">
      <c r="A88" s="30">
        <v>83</v>
      </c>
      <c r="B88" s="219">
        <v>0</v>
      </c>
      <c r="C88" s="192" t="s">
        <v>42</v>
      </c>
      <c r="D88" s="40">
        <v>0</v>
      </c>
      <c r="E88" s="41">
        <v>0</v>
      </c>
      <c r="F88" s="19">
        <v>0</v>
      </c>
      <c r="G88" s="20" t="s">
        <v>13</v>
      </c>
      <c r="H88" s="21">
        <v>0</v>
      </c>
      <c r="I88" s="42">
        <v>0</v>
      </c>
      <c r="J88" s="42">
        <v>0</v>
      </c>
      <c r="K88" s="41">
        <v>0</v>
      </c>
      <c r="L88" s="49">
        <v>0</v>
      </c>
    </row>
    <row r="89" spans="1:12" ht="15" hidden="1" customHeight="1" x14ac:dyDescent="0.2">
      <c r="A89" s="30">
        <v>84</v>
      </c>
      <c r="B89" s="219">
        <v>0</v>
      </c>
      <c r="C89" s="192" t="s">
        <v>42</v>
      </c>
      <c r="D89" s="40">
        <v>0</v>
      </c>
      <c r="E89" s="41">
        <v>0</v>
      </c>
      <c r="F89" s="19">
        <v>0</v>
      </c>
      <c r="G89" s="20" t="s">
        <v>13</v>
      </c>
      <c r="H89" s="21">
        <v>0</v>
      </c>
      <c r="I89" s="42">
        <v>0</v>
      </c>
      <c r="J89" s="42">
        <v>0</v>
      </c>
      <c r="K89" s="41">
        <v>0</v>
      </c>
      <c r="L89" s="49">
        <v>0</v>
      </c>
    </row>
    <row r="90" spans="1:12" ht="15" hidden="1" customHeight="1" x14ac:dyDescent="0.2">
      <c r="A90" s="30">
        <v>85</v>
      </c>
      <c r="B90" s="219">
        <v>0</v>
      </c>
      <c r="C90" s="192" t="s">
        <v>42</v>
      </c>
      <c r="D90" s="40">
        <v>0</v>
      </c>
      <c r="E90" s="41">
        <v>0</v>
      </c>
      <c r="F90" s="19">
        <v>0</v>
      </c>
      <c r="G90" s="20" t="s">
        <v>13</v>
      </c>
      <c r="H90" s="21">
        <v>0</v>
      </c>
      <c r="I90" s="42">
        <v>0</v>
      </c>
      <c r="J90" s="42">
        <v>0</v>
      </c>
      <c r="K90" s="41">
        <v>0</v>
      </c>
      <c r="L90" s="49">
        <v>0</v>
      </c>
    </row>
    <row r="91" spans="1:12" ht="15" hidden="1" customHeight="1" x14ac:dyDescent="0.2">
      <c r="A91" s="30">
        <v>86</v>
      </c>
      <c r="B91" s="219">
        <v>0</v>
      </c>
      <c r="C91" s="192" t="s">
        <v>40</v>
      </c>
      <c r="D91" s="40">
        <v>0</v>
      </c>
      <c r="E91" s="41">
        <v>0</v>
      </c>
      <c r="F91" s="19">
        <v>0</v>
      </c>
      <c r="G91" s="20" t="s">
        <v>13</v>
      </c>
      <c r="H91" s="21">
        <v>0</v>
      </c>
      <c r="I91" s="42">
        <v>0</v>
      </c>
      <c r="J91" s="42">
        <v>0</v>
      </c>
      <c r="K91" s="41">
        <v>0</v>
      </c>
      <c r="L91" s="49">
        <v>0</v>
      </c>
    </row>
    <row r="92" spans="1:12" ht="15" hidden="1" customHeight="1" x14ac:dyDescent="0.2">
      <c r="A92" s="30">
        <v>87</v>
      </c>
      <c r="B92" s="219">
        <v>0</v>
      </c>
      <c r="C92" s="192" t="s">
        <v>40</v>
      </c>
      <c r="D92" s="40">
        <v>0</v>
      </c>
      <c r="E92" s="41">
        <v>0</v>
      </c>
      <c r="F92" s="19">
        <v>0</v>
      </c>
      <c r="G92" s="20" t="s">
        <v>13</v>
      </c>
      <c r="H92" s="21">
        <v>0</v>
      </c>
      <c r="I92" s="42">
        <v>0</v>
      </c>
      <c r="J92" s="42">
        <v>0</v>
      </c>
      <c r="K92" s="41">
        <v>0</v>
      </c>
      <c r="L92" s="49">
        <v>0</v>
      </c>
    </row>
    <row r="93" spans="1:12" ht="15" hidden="1" customHeight="1" x14ac:dyDescent="0.2">
      <c r="A93" s="30">
        <v>88</v>
      </c>
      <c r="B93" s="219">
        <v>0</v>
      </c>
      <c r="C93" s="192" t="s">
        <v>40</v>
      </c>
      <c r="D93" s="40">
        <v>0</v>
      </c>
      <c r="E93" s="41">
        <v>0</v>
      </c>
      <c r="F93" s="19">
        <v>0</v>
      </c>
      <c r="G93" s="20" t="s">
        <v>13</v>
      </c>
      <c r="H93" s="21">
        <v>0</v>
      </c>
      <c r="I93" s="42">
        <v>0</v>
      </c>
      <c r="J93" s="42">
        <v>0</v>
      </c>
      <c r="K93" s="41">
        <v>0</v>
      </c>
      <c r="L93" s="49">
        <v>0</v>
      </c>
    </row>
    <row r="94" spans="1:12" ht="15" hidden="1" customHeight="1" x14ac:dyDescent="0.2">
      <c r="A94" s="30">
        <v>89</v>
      </c>
      <c r="B94" s="219">
        <v>0</v>
      </c>
      <c r="C94" s="192" t="s">
        <v>40</v>
      </c>
      <c r="D94" s="40">
        <v>0</v>
      </c>
      <c r="E94" s="41">
        <v>0</v>
      </c>
      <c r="F94" s="19">
        <v>0</v>
      </c>
      <c r="G94" s="20" t="s">
        <v>13</v>
      </c>
      <c r="H94" s="21">
        <v>0</v>
      </c>
      <c r="I94" s="42">
        <v>0</v>
      </c>
      <c r="J94" s="42">
        <v>0</v>
      </c>
      <c r="K94" s="41">
        <v>0</v>
      </c>
      <c r="L94" s="49">
        <v>0</v>
      </c>
    </row>
    <row r="95" spans="1:12" ht="15" hidden="1" customHeight="1" x14ac:dyDescent="0.2">
      <c r="A95" s="30">
        <v>90</v>
      </c>
      <c r="B95" s="219">
        <v>0</v>
      </c>
      <c r="C95" s="192" t="s">
        <v>40</v>
      </c>
      <c r="D95" s="40">
        <v>0</v>
      </c>
      <c r="E95" s="41">
        <v>0</v>
      </c>
      <c r="F95" s="19">
        <v>0</v>
      </c>
      <c r="G95" s="20" t="s">
        <v>13</v>
      </c>
      <c r="H95" s="21">
        <v>0</v>
      </c>
      <c r="I95" s="42">
        <v>0</v>
      </c>
      <c r="J95" s="42">
        <v>0</v>
      </c>
      <c r="K95" s="41">
        <v>0</v>
      </c>
      <c r="L95" s="49">
        <v>0</v>
      </c>
    </row>
    <row r="96" spans="1:12" ht="15" hidden="1" customHeight="1" x14ac:dyDescent="0.2">
      <c r="A96" s="30">
        <v>91</v>
      </c>
      <c r="B96" s="219">
        <v>0</v>
      </c>
      <c r="C96" s="192" t="s">
        <v>41</v>
      </c>
      <c r="D96" s="40">
        <v>0</v>
      </c>
      <c r="E96" s="41">
        <v>0</v>
      </c>
      <c r="F96" s="19">
        <v>0</v>
      </c>
      <c r="G96" s="20" t="s">
        <v>13</v>
      </c>
      <c r="H96" s="21">
        <v>0</v>
      </c>
      <c r="I96" s="42">
        <v>0</v>
      </c>
      <c r="J96" s="42">
        <v>0</v>
      </c>
      <c r="K96" s="41">
        <v>0</v>
      </c>
      <c r="L96" s="49">
        <v>0</v>
      </c>
    </row>
    <row r="97" spans="1:12" ht="15" hidden="1" customHeight="1" x14ac:dyDescent="0.2">
      <c r="A97" s="30">
        <v>92</v>
      </c>
      <c r="B97" s="219">
        <v>0</v>
      </c>
      <c r="C97" s="192" t="s">
        <v>41</v>
      </c>
      <c r="D97" s="40">
        <v>0</v>
      </c>
      <c r="E97" s="41">
        <v>0</v>
      </c>
      <c r="F97" s="19">
        <v>0</v>
      </c>
      <c r="G97" s="20" t="s">
        <v>13</v>
      </c>
      <c r="H97" s="21">
        <v>0</v>
      </c>
      <c r="I97" s="42">
        <v>0</v>
      </c>
      <c r="J97" s="42">
        <v>0</v>
      </c>
      <c r="K97" s="41">
        <v>0</v>
      </c>
      <c r="L97" s="49">
        <v>0</v>
      </c>
    </row>
    <row r="98" spans="1:12" ht="15" hidden="1" customHeight="1" x14ac:dyDescent="0.2">
      <c r="A98" s="30">
        <v>93</v>
      </c>
      <c r="B98" s="219">
        <v>0</v>
      </c>
      <c r="C98" s="192" t="s">
        <v>41</v>
      </c>
      <c r="D98" s="40">
        <v>0</v>
      </c>
      <c r="E98" s="41">
        <v>0</v>
      </c>
      <c r="F98" s="19">
        <v>0</v>
      </c>
      <c r="G98" s="20" t="s">
        <v>13</v>
      </c>
      <c r="H98" s="21">
        <v>0</v>
      </c>
      <c r="I98" s="42">
        <v>0</v>
      </c>
      <c r="J98" s="42">
        <v>0</v>
      </c>
      <c r="K98" s="41">
        <v>0</v>
      </c>
      <c r="L98" s="49">
        <v>0</v>
      </c>
    </row>
    <row r="99" spans="1:12" ht="15" hidden="1" customHeight="1" x14ac:dyDescent="0.2">
      <c r="A99" s="30">
        <v>94</v>
      </c>
      <c r="B99" s="219">
        <v>0</v>
      </c>
      <c r="C99" s="192" t="s">
        <v>41</v>
      </c>
      <c r="D99" s="40">
        <v>0</v>
      </c>
      <c r="E99" s="41">
        <v>0</v>
      </c>
      <c r="F99" s="19">
        <v>0</v>
      </c>
      <c r="G99" s="20" t="s">
        <v>13</v>
      </c>
      <c r="H99" s="21">
        <v>0</v>
      </c>
      <c r="I99" s="42">
        <v>0</v>
      </c>
      <c r="J99" s="42">
        <v>0</v>
      </c>
      <c r="K99" s="41">
        <v>0</v>
      </c>
      <c r="L99" s="49">
        <v>0</v>
      </c>
    </row>
    <row r="100" spans="1:12" ht="15" hidden="1" customHeight="1" x14ac:dyDescent="0.2">
      <c r="A100" s="30">
        <v>95</v>
      </c>
      <c r="B100" s="219">
        <v>0</v>
      </c>
      <c r="C100" s="192" t="s">
        <v>41</v>
      </c>
      <c r="D100" s="40">
        <v>0</v>
      </c>
      <c r="E100" s="41">
        <v>0</v>
      </c>
      <c r="F100" s="19">
        <v>0</v>
      </c>
      <c r="G100" s="20" t="s">
        <v>13</v>
      </c>
      <c r="H100" s="21">
        <v>0</v>
      </c>
      <c r="I100" s="42">
        <v>0</v>
      </c>
      <c r="J100" s="42">
        <v>0</v>
      </c>
      <c r="K100" s="41">
        <v>0</v>
      </c>
      <c r="L100" s="49">
        <v>0</v>
      </c>
    </row>
    <row r="101" spans="1:12" ht="15" hidden="1" customHeight="1" x14ac:dyDescent="0.2">
      <c r="A101" s="30">
        <v>96</v>
      </c>
      <c r="B101" s="219">
        <v>0</v>
      </c>
      <c r="C101" s="192" t="s">
        <v>48</v>
      </c>
      <c r="D101" s="40">
        <v>0</v>
      </c>
      <c r="E101" s="41">
        <v>0</v>
      </c>
      <c r="F101" s="19">
        <v>0</v>
      </c>
      <c r="G101" s="20" t="s">
        <v>13</v>
      </c>
      <c r="H101" s="21">
        <v>0</v>
      </c>
      <c r="I101" s="42">
        <v>0</v>
      </c>
      <c r="J101" s="42">
        <v>0</v>
      </c>
      <c r="K101" s="41">
        <v>0</v>
      </c>
      <c r="L101" s="49">
        <v>0</v>
      </c>
    </row>
    <row r="102" spans="1:12" ht="15" hidden="1" customHeight="1" x14ac:dyDescent="0.2">
      <c r="A102" s="30">
        <v>97</v>
      </c>
      <c r="B102" s="219">
        <v>0</v>
      </c>
      <c r="C102" s="192" t="s">
        <v>48</v>
      </c>
      <c r="D102" s="40">
        <v>0</v>
      </c>
      <c r="E102" s="41">
        <v>0</v>
      </c>
      <c r="F102" s="19">
        <v>0</v>
      </c>
      <c r="G102" s="20" t="s">
        <v>13</v>
      </c>
      <c r="H102" s="21">
        <v>0</v>
      </c>
      <c r="I102" s="42">
        <v>0</v>
      </c>
      <c r="J102" s="42">
        <v>0</v>
      </c>
      <c r="K102" s="41">
        <v>0</v>
      </c>
      <c r="L102" s="49">
        <v>0</v>
      </c>
    </row>
    <row r="103" spans="1:12" ht="15" hidden="1" customHeight="1" x14ac:dyDescent="0.2">
      <c r="A103" s="30">
        <v>98</v>
      </c>
      <c r="B103" s="219">
        <v>0</v>
      </c>
      <c r="C103" s="192" t="s">
        <v>48</v>
      </c>
      <c r="D103" s="40">
        <v>0</v>
      </c>
      <c r="E103" s="41">
        <v>0</v>
      </c>
      <c r="F103" s="19">
        <v>0</v>
      </c>
      <c r="G103" s="20" t="s">
        <v>13</v>
      </c>
      <c r="H103" s="21">
        <v>0</v>
      </c>
      <c r="I103" s="42">
        <v>0</v>
      </c>
      <c r="J103" s="42">
        <v>0</v>
      </c>
      <c r="K103" s="41">
        <v>0</v>
      </c>
      <c r="L103" s="49">
        <v>0</v>
      </c>
    </row>
    <row r="104" spans="1:12" ht="15" hidden="1" customHeight="1" x14ac:dyDescent="0.2">
      <c r="A104" s="30">
        <v>99</v>
      </c>
      <c r="B104" s="219">
        <v>0</v>
      </c>
      <c r="C104" s="192" t="s">
        <v>48</v>
      </c>
      <c r="D104" s="40">
        <v>0</v>
      </c>
      <c r="E104" s="41">
        <v>0</v>
      </c>
      <c r="F104" s="19">
        <v>0</v>
      </c>
      <c r="G104" s="20" t="s">
        <v>13</v>
      </c>
      <c r="H104" s="21">
        <v>0</v>
      </c>
      <c r="I104" s="42">
        <v>0</v>
      </c>
      <c r="J104" s="42">
        <v>0</v>
      </c>
      <c r="K104" s="41">
        <v>0</v>
      </c>
      <c r="L104" s="49">
        <v>0</v>
      </c>
    </row>
    <row r="105" spans="1:12" ht="15" hidden="1" customHeight="1" thickBot="1" x14ac:dyDescent="0.25">
      <c r="A105" s="31">
        <v>100</v>
      </c>
      <c r="B105" s="220">
        <v>0</v>
      </c>
      <c r="C105" s="193" t="s">
        <v>48</v>
      </c>
      <c r="D105" s="50">
        <v>0</v>
      </c>
      <c r="E105" s="51">
        <v>0</v>
      </c>
      <c r="F105" s="34">
        <v>0</v>
      </c>
      <c r="G105" s="35" t="s">
        <v>13</v>
      </c>
      <c r="H105" s="36">
        <v>0</v>
      </c>
      <c r="I105" s="52">
        <v>0</v>
      </c>
      <c r="J105" s="52">
        <v>0</v>
      </c>
      <c r="K105" s="51">
        <v>0</v>
      </c>
      <c r="L105" s="53">
        <v>0</v>
      </c>
    </row>
  </sheetData>
  <sortState ref="B6:L40">
    <sortCondition descending="1" ref="D6:D40"/>
  </sortState>
  <dataConsolidate/>
  <mergeCells count="5">
    <mergeCell ref="F5:H5"/>
    <mergeCell ref="C2:D2"/>
    <mergeCell ref="C3:E3"/>
    <mergeCell ref="A1:L1"/>
    <mergeCell ref="K2:L2"/>
  </mergeCells>
  <phoneticPr fontId="0" type="noConversion"/>
  <printOptions horizontalCentered="1"/>
  <pageMargins left="0" right="0" top="0" bottom="0" header="0.31496062992125984" footer="0.31496062992125984"/>
  <pageSetup paperSize="9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Bodování</vt:lpstr>
      <vt:lpstr>Družstva</vt:lpstr>
      <vt:lpstr>Jednotlivci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Šebelka Jan</dc:creator>
  <cp:lastModifiedBy>Bližňák Jiří</cp:lastModifiedBy>
  <cp:lastPrinted>2019-06-05T09:13:32Z</cp:lastPrinted>
  <dcterms:created xsi:type="dcterms:W3CDTF">2003-04-29T09:19:35Z</dcterms:created>
  <dcterms:modified xsi:type="dcterms:W3CDTF">2019-06-05T10:32:28Z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